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783"/>
  </bookViews>
  <sheets>
    <sheet name="別紙様式第二号（四）" sheetId="1" r:id="rId1"/>
    <sheet name="付表第二号（一）" sheetId="2" r:id="rId2"/>
    <sheet name="（参考）付表第二号（一）" sheetId="3" r:id="rId3"/>
    <sheet name="勤務形態一覧" sheetId="4" r:id="rId4"/>
    <sheet name="【記載例】勤務形態" sheetId="5" r:id="rId5"/>
    <sheet name="シフト記号表" sheetId="6" r:id="rId6"/>
    <sheet name="【記載例】シフト記号表（勤務時間帯）" sheetId="7" r:id="rId7"/>
    <sheet name="記入方法" sheetId="8" r:id="rId8"/>
    <sheet name="プルダウン・リスト" sheetId="9" r:id="rId9"/>
    <sheet name="参考様式１" sheetId="16" r:id="rId10"/>
    <sheet name="標準様式３" sheetId="12" r:id="rId11"/>
    <sheet name="平面図【記入例】" sheetId="13" r:id="rId12"/>
    <sheet name="標準様式４" sheetId="18" r:id="rId13"/>
    <sheet name="標準様式６" sheetId="14" r:id="rId14"/>
    <sheet name="別紙① " sheetId="15" r:id="rId15"/>
  </sheets>
  <externalReferences>
    <externalReference r:id="rId16"/>
  </externalReferences>
  <definedNames>
    <definedName name="【記載例】シフト記号" localSheetId="5">シフト記号表!$C$6:$C$47</definedName>
    <definedName name="【記載例】シフト記号">#REF!</definedName>
    <definedName name="【記載例】シフト記号表" localSheetId="5">シフト記号表!$C$6:$C$47</definedName>
    <definedName name="【記載例】シフト記号表">'【記載例】シフト記号表（勤務時間帯）'!$C$6:$C$47</definedName>
    <definedName name="_xlnm.Print_Area" localSheetId="6">'【記載例】シフト記号表（勤務時間帯）'!$B$1:$N$52</definedName>
    <definedName name="_xlnm.Print_Area" localSheetId="4">【記載例】勤務形態!$A$1:$BJ$95</definedName>
    <definedName name="_xlnm.Print_Area" localSheetId="5">シフト記号表!$B$1:$N$54</definedName>
    <definedName name="_xlnm.Print_Area" localSheetId="7">記入方法!$A$1:$Q$79</definedName>
    <definedName name="_xlnm.Print_Area" localSheetId="3">勤務形態一覧!$A$1:$BJ$235</definedName>
    <definedName name="_xlnm.Print_Area" localSheetId="9">参考様式１!$A$1:$V$33</definedName>
    <definedName name="_xlnm.Print_Area" localSheetId="12">標準様式４!$A$1:$V$20</definedName>
    <definedName name="_xlnm.Print_Area" localSheetId="13">標準様式６!$A$1:$L$24</definedName>
    <definedName name="_xlnm.Print_Area" localSheetId="1">'付表第二号（一）'!$A$1:$N$41</definedName>
    <definedName name="_xlnm.Print_Area" localSheetId="14">'別紙① '!$A$1:$D$22</definedName>
    <definedName name="_xlnm.Print_Area" localSheetId="0">'別紙様式第二号（四）'!$A$1:$AI$55</definedName>
    <definedName name="_xlnm.Print_Titles" localSheetId="4">【記載例】勤務形態!$1:$14</definedName>
    <definedName name="_xlnm.Print_Titles" localSheetId="3">勤務形態一覧!$1:$14</definedName>
    <definedName name="あ">'[1]【記載例】シフト記号表（勤務時間帯）'!$C$6:$C$47</definedName>
    <definedName name="オペレーター">プルダウン・リスト!$D$18:$D$27</definedName>
    <definedName name="シフト記号表">#REF!</definedName>
    <definedName name="介護支援専門員">#REF!</definedName>
    <definedName name="介護従業者">#REF!</definedName>
    <definedName name="介護職員">#REF!</definedName>
    <definedName name="看護職員">#REF!</definedName>
    <definedName name="管理者">#REF!</definedName>
    <definedName name="機能訓練指導員">#REF!</definedName>
    <definedName name="計画作成責任者">プルダウン・リスト!$J$18:$J$27</definedName>
    <definedName name="計画作成担当者">#REF!</definedName>
    <definedName name="言語聴覚士">プルダウン・リスト!$I$18:$I$27</definedName>
    <definedName name="作業療法士">プルダウン・リスト!$H$18:$H$27</definedName>
    <definedName name="職種">#REF!</definedName>
    <definedName name="生活相談員">#REF!</definedName>
    <definedName name="訪問介護員">プルダウン・リスト!$E$18:$E$27</definedName>
    <definedName name="理学療法士">プルダウン・リスト!$G$18:$G$27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7" i="7" l="1"/>
  <c r="D47" i="7"/>
  <c r="L46" i="7"/>
  <c r="L45" i="7"/>
  <c r="D44" i="7"/>
  <c r="L43" i="7"/>
  <c r="L42" i="7"/>
  <c r="L44" i="7" s="1"/>
  <c r="L41" i="7"/>
  <c r="D41" i="7"/>
  <c r="L40" i="7"/>
  <c r="L39" i="7"/>
  <c r="D38" i="7"/>
  <c r="D37" i="7"/>
  <c r="D36" i="7"/>
  <c r="D35" i="7"/>
  <c r="D34" i="7"/>
  <c r="D33" i="7"/>
  <c r="D32" i="7"/>
  <c r="D31" i="7"/>
  <c r="D30" i="7"/>
  <c r="D29" i="7"/>
  <c r="D28" i="7"/>
  <c r="D27" i="7"/>
  <c r="D26" i="7"/>
  <c r="D25" i="7"/>
  <c r="D24"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AQ64" i="5" s="1"/>
  <c r="D8" i="7"/>
  <c r="L7" i="7"/>
  <c r="D7" i="7"/>
  <c r="L6" i="7"/>
  <c r="AQ72" i="5" s="1"/>
  <c r="D6" i="7"/>
  <c r="D47" i="6"/>
  <c r="L46" i="6"/>
  <c r="L45" i="6"/>
  <c r="L47" i="6" s="1"/>
  <c r="D44" i="6"/>
  <c r="L43" i="6"/>
  <c r="L42" i="6"/>
  <c r="L44" i="6" s="1"/>
  <c r="D41" i="6"/>
  <c r="L40" i="6"/>
  <c r="L39" i="6"/>
  <c r="L41" i="6" s="1"/>
  <c r="D38" i="6"/>
  <c r="D37" i="6"/>
  <c r="D36" i="6"/>
  <c r="D35" i="6"/>
  <c r="D34" i="6"/>
  <c r="D33" i="6"/>
  <c r="D32" i="6"/>
  <c r="D31" i="6"/>
  <c r="D30" i="6"/>
  <c r="D29" i="6"/>
  <c r="D28" i="6"/>
  <c r="D27" i="6"/>
  <c r="D26" i="6"/>
  <c r="D25" i="6"/>
  <c r="D24" i="6"/>
  <c r="D23" i="6"/>
  <c r="L22" i="6"/>
  <c r="D22" i="6"/>
  <c r="L21" i="6"/>
  <c r="D21" i="6"/>
  <c r="L20" i="6"/>
  <c r="D20" i="6"/>
  <c r="L19" i="6"/>
  <c r="D19" i="6"/>
  <c r="L18" i="6"/>
  <c r="D18" i="6"/>
  <c r="L17" i="6"/>
  <c r="D17" i="6"/>
  <c r="L16" i="6"/>
  <c r="D16" i="6"/>
  <c r="L15" i="6"/>
  <c r="D15" i="6"/>
  <c r="L14" i="6"/>
  <c r="D14" i="6"/>
  <c r="L13" i="6"/>
  <c r="D13" i="6"/>
  <c r="L12" i="6"/>
  <c r="D12" i="6"/>
  <c r="L11" i="6"/>
  <c r="D11" i="6"/>
  <c r="L10" i="6"/>
  <c r="D10" i="6"/>
  <c r="L9" i="6"/>
  <c r="D9" i="6"/>
  <c r="L8" i="6"/>
  <c r="D8" i="6"/>
  <c r="L7" i="6"/>
  <c r="D7" i="6"/>
  <c r="L6" i="6"/>
  <c r="D6" i="6"/>
  <c r="P89" i="5"/>
  <c r="P88" i="5"/>
  <c r="K88" i="5"/>
  <c r="W84" i="5"/>
  <c r="K94" i="5" s="1"/>
  <c r="U94" i="5" s="1"/>
  <c r="T84" i="5"/>
  <c r="K89" i="5" s="1"/>
  <c r="U89" i="5" s="1"/>
  <c r="P94" i="5" s="1"/>
  <c r="R8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BB74" i="5" s="1"/>
  <c r="BD74" i="5" s="1"/>
  <c r="H74" i="5"/>
  <c r="F74" i="5"/>
  <c r="BA72" i="5"/>
  <c r="AZ72" i="5"/>
  <c r="AY72" i="5"/>
  <c r="AV72" i="5"/>
  <c r="AU72" i="5"/>
  <c r="AS72" i="5"/>
  <c r="AR72" i="5"/>
  <c r="AN72" i="5"/>
  <c r="AM72" i="5"/>
  <c r="AK72" i="5"/>
  <c r="AJ72" i="5"/>
  <c r="AG72" i="5"/>
  <c r="AF72" i="5"/>
  <c r="AE72" i="5"/>
  <c r="AD72" i="5"/>
  <c r="AC72" i="5"/>
  <c r="AB72" i="5"/>
  <c r="Z72" i="5"/>
  <c r="X72" i="5"/>
  <c r="W72" i="5"/>
  <c r="H72" i="5"/>
  <c r="F72" i="5"/>
  <c r="BA70" i="5"/>
  <c r="AZ70" i="5"/>
  <c r="AY70" i="5"/>
  <c r="AW70" i="5"/>
  <c r="AV70" i="5"/>
  <c r="AR70" i="5"/>
  <c r="AQ70" i="5"/>
  <c r="AP70" i="5"/>
  <c r="AO70" i="5"/>
  <c r="AN70" i="5"/>
  <c r="AJ70" i="5"/>
  <c r="AI70" i="5"/>
  <c r="AH70" i="5"/>
  <c r="AG70" i="5"/>
  <c r="AF70" i="5"/>
  <c r="AB70" i="5"/>
  <c r="AA70" i="5"/>
  <c r="Y70" i="5"/>
  <c r="X70" i="5"/>
  <c r="H70" i="5"/>
  <c r="F70" i="5"/>
  <c r="BA68" i="5"/>
  <c r="AZ68" i="5"/>
  <c r="AY68" i="5"/>
  <c r="AV68" i="5"/>
  <c r="AU68" i="5"/>
  <c r="AT68" i="5"/>
  <c r="AS68" i="5"/>
  <c r="AR68" i="5"/>
  <c r="AN68" i="5"/>
  <c r="AM68" i="5"/>
  <c r="AL68" i="5"/>
  <c r="AK68" i="5"/>
  <c r="AJ68" i="5"/>
  <c r="AF68" i="5"/>
  <c r="AE68" i="5"/>
  <c r="AC68" i="5"/>
  <c r="AB68" i="5"/>
  <c r="Y68" i="5"/>
  <c r="X68" i="5"/>
  <c r="W68" i="5"/>
  <c r="H68" i="5"/>
  <c r="F68"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BB66" i="5" s="1"/>
  <c r="BD66" i="5" s="1"/>
  <c r="H66" i="5"/>
  <c r="F66" i="5"/>
  <c r="BA64" i="5"/>
  <c r="AZ64" i="5"/>
  <c r="AY64" i="5"/>
  <c r="AW64" i="5"/>
  <c r="AV64" i="5"/>
  <c r="AU64" i="5"/>
  <c r="AS64" i="5"/>
  <c r="AR64" i="5"/>
  <c r="AP64" i="5"/>
  <c r="AO64" i="5"/>
  <c r="AN64" i="5"/>
  <c r="AM64" i="5"/>
  <c r="AK64" i="5"/>
  <c r="AJ64" i="5"/>
  <c r="AI64" i="5"/>
  <c r="AH64" i="5"/>
  <c r="AF64" i="5"/>
  <c r="AE64" i="5"/>
  <c r="AC64" i="5"/>
  <c r="AB64" i="5"/>
  <c r="AA64" i="5"/>
  <c r="X64" i="5"/>
  <c r="W64" i="5"/>
  <c r="H64" i="5"/>
  <c r="F64"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BB62" i="5" s="1"/>
  <c r="BD62" i="5" s="1"/>
  <c r="H62" i="5"/>
  <c r="F62"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BB60" i="5" s="1"/>
  <c r="BD60" i="5" s="1"/>
  <c r="H60" i="5"/>
  <c r="F60" i="5"/>
  <c r="BA58" i="5"/>
  <c r="AZ58" i="5"/>
  <c r="AY58" i="5"/>
  <c r="AW58" i="5"/>
  <c r="AV58" i="5"/>
  <c r="AU58" i="5"/>
  <c r="AT58" i="5"/>
  <c r="AR58" i="5"/>
  <c r="AQ58" i="5"/>
  <c r="AO58" i="5"/>
  <c r="AN58" i="5"/>
  <c r="AM58" i="5"/>
  <c r="AJ58" i="5"/>
  <c r="AI58" i="5"/>
  <c r="AG58" i="5"/>
  <c r="AF58" i="5"/>
  <c r="AE58" i="5"/>
  <c r="AB58" i="5"/>
  <c r="AA58" i="5"/>
  <c r="Z58" i="5"/>
  <c r="Y58" i="5"/>
  <c r="X58" i="5"/>
  <c r="W58" i="5"/>
  <c r="H58" i="5"/>
  <c r="F58"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BB56" i="5" s="1"/>
  <c r="BD56" i="5" s="1"/>
  <c r="H56" i="5"/>
  <c r="F56" i="5"/>
  <c r="BA54" i="5"/>
  <c r="AZ54" i="5"/>
  <c r="AY54" i="5"/>
  <c r="AX54" i="5"/>
  <c r="AW54" i="5"/>
  <c r="AV54" i="5"/>
  <c r="AU54" i="5"/>
  <c r="AS54" i="5"/>
  <c r="AR54" i="5"/>
  <c r="AQ54" i="5"/>
  <c r="AO54" i="5"/>
  <c r="AN54" i="5"/>
  <c r="AM54" i="5"/>
  <c r="AL54" i="5"/>
  <c r="AK54" i="5"/>
  <c r="AJ54" i="5"/>
  <c r="AI54" i="5"/>
  <c r="AG54" i="5"/>
  <c r="AF54" i="5"/>
  <c r="AE54" i="5"/>
  <c r="AD54" i="5"/>
  <c r="AC54" i="5"/>
  <c r="AB54" i="5"/>
  <c r="AA54" i="5"/>
  <c r="Y54" i="5"/>
  <c r="X54" i="5"/>
  <c r="W54" i="5"/>
  <c r="H54" i="5"/>
  <c r="F54"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BB52" i="5" s="1"/>
  <c r="BD52" i="5" s="1"/>
  <c r="H52" i="5"/>
  <c r="F52" i="5"/>
  <c r="BA50" i="5"/>
  <c r="AZ50" i="5"/>
  <c r="AY50" i="5"/>
  <c r="AW50" i="5"/>
  <c r="AV50" i="5"/>
  <c r="AU50" i="5"/>
  <c r="AR50" i="5"/>
  <c r="AQ50" i="5"/>
  <c r="AP50" i="5"/>
  <c r="AO50" i="5"/>
  <c r="AN50" i="5"/>
  <c r="AM50" i="5"/>
  <c r="AJ50" i="5"/>
  <c r="AI50" i="5"/>
  <c r="AH50" i="5"/>
  <c r="AG50" i="5"/>
  <c r="AF50" i="5"/>
  <c r="AE50" i="5"/>
  <c r="AB50" i="5"/>
  <c r="AA50" i="5"/>
  <c r="Y50" i="5"/>
  <c r="X50" i="5"/>
  <c r="W50" i="5"/>
  <c r="H50" i="5"/>
  <c r="F50"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BB48" i="5" s="1"/>
  <c r="BD48" i="5" s="1"/>
  <c r="H48" i="5"/>
  <c r="F48"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BB46" i="5" s="1"/>
  <c r="BD46" i="5" s="1"/>
  <c r="H46" i="5"/>
  <c r="F46" i="5"/>
  <c r="BA44" i="5"/>
  <c r="AZ44" i="5"/>
  <c r="AY44" i="5"/>
  <c r="AV44" i="5"/>
  <c r="AU44" i="5"/>
  <c r="AT44" i="5"/>
  <c r="AS44" i="5"/>
  <c r="AR44" i="5"/>
  <c r="AQ44" i="5"/>
  <c r="AN44" i="5"/>
  <c r="AM44" i="5"/>
  <c r="AK44" i="5"/>
  <c r="AJ44" i="5"/>
  <c r="AI44" i="5"/>
  <c r="AG44" i="5"/>
  <c r="AF44" i="5"/>
  <c r="AE44" i="5"/>
  <c r="AC44" i="5"/>
  <c r="AB44" i="5"/>
  <c r="AA44" i="5"/>
  <c r="Z44" i="5"/>
  <c r="Y44" i="5"/>
  <c r="X44" i="5"/>
  <c r="W44" i="5"/>
  <c r="H44" i="5"/>
  <c r="F44"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BB42" i="5" s="1"/>
  <c r="BD42" i="5" s="1"/>
  <c r="H42" i="5"/>
  <c r="F42"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BB40" i="5" s="1"/>
  <c r="BD40" i="5" s="1"/>
  <c r="H40" i="5"/>
  <c r="F40"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BB38" i="5" s="1"/>
  <c r="BD38" i="5" s="1"/>
  <c r="H38" i="5"/>
  <c r="F38"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BB36" i="5" s="1"/>
  <c r="BD36" i="5" s="1"/>
  <c r="H36" i="5"/>
  <c r="F36"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BB34" i="5" s="1"/>
  <c r="BD34" i="5" s="1"/>
  <c r="H34" i="5"/>
  <c r="F34"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BB32" i="5" s="1"/>
  <c r="BD32" i="5" s="1"/>
  <c r="H32" i="5"/>
  <c r="F32"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BB30" i="5" s="1"/>
  <c r="BD30" i="5" s="1"/>
  <c r="H30" i="5"/>
  <c r="F30"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BB28" i="5" s="1"/>
  <c r="BD28" i="5" s="1"/>
  <c r="H28" i="5"/>
  <c r="F28"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BB26" i="5" s="1"/>
  <c r="BD26" i="5" s="1"/>
  <c r="H26" i="5"/>
  <c r="F26"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BB24" i="5" s="1"/>
  <c r="BD24" i="5" s="1"/>
  <c r="H24" i="5"/>
  <c r="F24"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BB22" i="5" s="1"/>
  <c r="BD22" i="5" s="1"/>
  <c r="H22" i="5"/>
  <c r="F22"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BB20" i="5" s="1"/>
  <c r="BD20" i="5" s="1"/>
  <c r="H20" i="5"/>
  <c r="F20"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BB18" i="5" s="1"/>
  <c r="BD18" i="5" s="1"/>
  <c r="H18" i="5"/>
  <c r="F18"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BB16" i="5" s="1"/>
  <c r="BD16" i="5" s="1"/>
  <c r="H16" i="5"/>
  <c r="F16" i="5"/>
  <c r="B15" i="5"/>
  <c r="B17" i="5" s="1"/>
  <c r="B19" i="5" s="1"/>
  <c r="B21" i="5" s="1"/>
  <c r="B23" i="5" s="1"/>
  <c r="B25" i="5" s="1"/>
  <c r="B27" i="5" s="1"/>
  <c r="B29" i="5" s="1"/>
  <c r="B31" i="5" s="1"/>
  <c r="B33" i="5" s="1"/>
  <c r="B35" i="5" s="1"/>
  <c r="B37" i="5" s="1"/>
  <c r="B39" i="5" s="1"/>
  <c r="B41" i="5" s="1"/>
  <c r="B43" i="5" s="1"/>
  <c r="B45" i="5" s="1"/>
  <c r="B47" i="5" s="1"/>
  <c r="B49" i="5" s="1"/>
  <c r="B51" i="5" s="1"/>
  <c r="B53" i="5" s="1"/>
  <c r="B55" i="5" s="1"/>
  <c r="B57" i="5" s="1"/>
  <c r="B59" i="5" s="1"/>
  <c r="B61" i="5" s="1"/>
  <c r="B63" i="5" s="1"/>
  <c r="B65" i="5" s="1"/>
  <c r="B67" i="5" s="1"/>
  <c r="B69" i="5" s="1"/>
  <c r="B71" i="5" s="1"/>
  <c r="B73" i="5" s="1"/>
  <c r="AV13" i="5"/>
  <c r="AV14" i="5" s="1"/>
  <c r="AT13" i="5"/>
  <c r="AT14" i="5" s="1"/>
  <c r="AS13" i="5"/>
  <c r="AS14" i="5" s="1"/>
  <c r="AN13" i="5"/>
  <c r="AN14" i="5" s="1"/>
  <c r="AL13" i="5"/>
  <c r="AL14" i="5" s="1"/>
  <c r="AK13" i="5"/>
  <c r="AK14" i="5" s="1"/>
  <c r="AF13" i="5"/>
  <c r="AF14" i="5" s="1"/>
  <c r="AD13" i="5"/>
  <c r="AD14" i="5" s="1"/>
  <c r="AC13" i="5"/>
  <c r="AC14" i="5" s="1"/>
  <c r="X13" i="5"/>
  <c r="X14" i="5" s="1"/>
  <c r="BA12" i="5"/>
  <c r="BA13" i="5" s="1"/>
  <c r="BA14" i="5" s="1"/>
  <c r="AZ12" i="5"/>
  <c r="AZ13" i="5" s="1"/>
  <c r="AZ14" i="5" s="1"/>
  <c r="AY12" i="5"/>
  <c r="AY13" i="5" s="1"/>
  <c r="AY14" i="5" s="1"/>
  <c r="BB10" i="5"/>
  <c r="AF2" i="5"/>
  <c r="AR13" i="5" s="1"/>
  <c r="AR14" i="5" s="1"/>
  <c r="K234" i="4"/>
  <c r="U234" i="4" s="1"/>
  <c r="U229" i="4"/>
  <c r="P234" i="4" s="1"/>
  <c r="P229" i="4"/>
  <c r="K229" i="4"/>
  <c r="P228" i="4"/>
  <c r="K228" i="4"/>
  <c r="W224" i="4"/>
  <c r="T224" i="4"/>
  <c r="R224" i="4"/>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Z214" i="4"/>
  <c r="Y214" i="4"/>
  <c r="X214" i="4"/>
  <c r="W214" i="4"/>
  <c r="BB214" i="4" s="1"/>
  <c r="BD214" i="4" s="1"/>
  <c r="H214" i="4"/>
  <c r="F214"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BB212" i="4" s="1"/>
  <c r="BD212" i="4" s="1"/>
  <c r="AC212" i="4"/>
  <c r="AB212" i="4"/>
  <c r="AA212" i="4"/>
  <c r="Z212" i="4"/>
  <c r="Y212" i="4"/>
  <c r="X212" i="4"/>
  <c r="W212" i="4"/>
  <c r="H212" i="4"/>
  <c r="F212"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BB210" i="4" s="1"/>
  <c r="BD210" i="4" s="1"/>
  <c r="H210" i="4"/>
  <c r="F210"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BB208" i="4" s="1"/>
  <c r="BD208" i="4" s="1"/>
  <c r="AC208" i="4"/>
  <c r="AB208" i="4"/>
  <c r="AA208" i="4"/>
  <c r="Z208" i="4"/>
  <c r="Y208" i="4"/>
  <c r="X208" i="4"/>
  <c r="W208" i="4"/>
  <c r="H208" i="4"/>
  <c r="F208"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BB206" i="4" s="1"/>
  <c r="BD206" i="4" s="1"/>
  <c r="H206" i="4"/>
  <c r="F206"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BB204" i="4" s="1"/>
  <c r="BD204" i="4" s="1"/>
  <c r="AC204" i="4"/>
  <c r="AB204" i="4"/>
  <c r="AA204" i="4"/>
  <c r="Z204" i="4"/>
  <c r="Y204" i="4"/>
  <c r="X204" i="4"/>
  <c r="W204" i="4"/>
  <c r="H204" i="4"/>
  <c r="F204"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Z202" i="4"/>
  <c r="Y202" i="4"/>
  <c r="X202" i="4"/>
  <c r="W202" i="4"/>
  <c r="BB202" i="4" s="1"/>
  <c r="BD202" i="4" s="1"/>
  <c r="H202" i="4"/>
  <c r="F202"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BB200" i="4" s="1"/>
  <c r="BD200" i="4" s="1"/>
  <c r="AC200" i="4"/>
  <c r="AB200" i="4"/>
  <c r="AA200" i="4"/>
  <c r="Z200" i="4"/>
  <c r="Y200" i="4"/>
  <c r="X200" i="4"/>
  <c r="W200" i="4"/>
  <c r="H200" i="4"/>
  <c r="F200"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Y198" i="4"/>
  <c r="X198" i="4"/>
  <c r="W198" i="4"/>
  <c r="BB198" i="4" s="1"/>
  <c r="BD198" i="4" s="1"/>
  <c r="H198" i="4"/>
  <c r="F198"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BB196" i="4" s="1"/>
  <c r="BD196" i="4" s="1"/>
  <c r="AC196" i="4"/>
  <c r="AB196" i="4"/>
  <c r="AA196" i="4"/>
  <c r="Z196" i="4"/>
  <c r="Y196" i="4"/>
  <c r="X196" i="4"/>
  <c r="W196" i="4"/>
  <c r="H196" i="4"/>
  <c r="F196"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BB194" i="4" s="1"/>
  <c r="BD194" i="4" s="1"/>
  <c r="H194" i="4"/>
  <c r="F194"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BB192" i="4" s="1"/>
  <c r="BD192" i="4" s="1"/>
  <c r="AC192" i="4"/>
  <c r="AB192" i="4"/>
  <c r="AA192" i="4"/>
  <c r="Z192" i="4"/>
  <c r="Y192" i="4"/>
  <c r="X192" i="4"/>
  <c r="W192" i="4"/>
  <c r="H192" i="4"/>
  <c r="F192"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BB190" i="4" s="1"/>
  <c r="BD190" i="4" s="1"/>
  <c r="H190" i="4"/>
  <c r="F190"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BB188" i="4" s="1"/>
  <c r="BD188" i="4" s="1"/>
  <c r="AC188" i="4"/>
  <c r="AB188" i="4"/>
  <c r="AA188" i="4"/>
  <c r="Z188" i="4"/>
  <c r="Y188" i="4"/>
  <c r="X188" i="4"/>
  <c r="W188" i="4"/>
  <c r="H188" i="4"/>
  <c r="F188"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BB186" i="4" s="1"/>
  <c r="BD186" i="4" s="1"/>
  <c r="H186" i="4"/>
  <c r="F186"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BB184" i="4" s="1"/>
  <c r="BD184" i="4" s="1"/>
  <c r="AC184" i="4"/>
  <c r="AB184" i="4"/>
  <c r="AA184" i="4"/>
  <c r="Z184" i="4"/>
  <c r="Y184" i="4"/>
  <c r="X184" i="4"/>
  <c r="W184" i="4"/>
  <c r="H184" i="4"/>
  <c r="F184"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BB182" i="4" s="1"/>
  <c r="BD182" i="4" s="1"/>
  <c r="H182" i="4"/>
  <c r="F182"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BB180" i="4" s="1"/>
  <c r="BD180" i="4" s="1"/>
  <c r="AC180" i="4"/>
  <c r="AB180" i="4"/>
  <c r="AA180" i="4"/>
  <c r="Z180" i="4"/>
  <c r="Y180" i="4"/>
  <c r="X180" i="4"/>
  <c r="W180" i="4"/>
  <c r="H180" i="4"/>
  <c r="F180"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Z178" i="4"/>
  <c r="Y178" i="4"/>
  <c r="X178" i="4"/>
  <c r="W178" i="4"/>
  <c r="BB178" i="4" s="1"/>
  <c r="BD178" i="4" s="1"/>
  <c r="H178" i="4"/>
  <c r="F178"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BB176" i="4" s="1"/>
  <c r="BD176" i="4" s="1"/>
  <c r="AC176" i="4"/>
  <c r="AB176" i="4"/>
  <c r="AA176" i="4"/>
  <c r="Z176" i="4"/>
  <c r="Y176" i="4"/>
  <c r="X176" i="4"/>
  <c r="W176" i="4"/>
  <c r="H176" i="4"/>
  <c r="F176"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BB174" i="4" s="1"/>
  <c r="BD174" i="4" s="1"/>
  <c r="H174" i="4"/>
  <c r="F174"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BB172" i="4" s="1"/>
  <c r="BD172" i="4" s="1"/>
  <c r="AC172" i="4"/>
  <c r="AB172" i="4"/>
  <c r="AA172" i="4"/>
  <c r="Z172" i="4"/>
  <c r="Y172" i="4"/>
  <c r="X172" i="4"/>
  <c r="W172" i="4"/>
  <c r="H172" i="4"/>
  <c r="F172"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BB170" i="4" s="1"/>
  <c r="BD170" i="4" s="1"/>
  <c r="H170" i="4"/>
  <c r="F170"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BB168" i="4" s="1"/>
  <c r="BD168" i="4" s="1"/>
  <c r="AC168" i="4"/>
  <c r="AB168" i="4"/>
  <c r="AA168" i="4"/>
  <c r="Z168" i="4"/>
  <c r="Y168" i="4"/>
  <c r="X168" i="4"/>
  <c r="W168" i="4"/>
  <c r="H168" i="4"/>
  <c r="F168"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Z166" i="4"/>
  <c r="Y166" i="4"/>
  <c r="X166" i="4"/>
  <c r="W166" i="4"/>
  <c r="BB166" i="4" s="1"/>
  <c r="BD166" i="4" s="1"/>
  <c r="H166" i="4"/>
  <c r="F166"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BB164" i="4" s="1"/>
  <c r="BD164" i="4" s="1"/>
  <c r="AC164" i="4"/>
  <c r="AB164" i="4"/>
  <c r="AA164" i="4"/>
  <c r="Z164" i="4"/>
  <c r="Y164" i="4"/>
  <c r="X164" i="4"/>
  <c r="W164" i="4"/>
  <c r="H164" i="4"/>
  <c r="F164"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H162" i="4"/>
  <c r="F162"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BB160" i="4" s="1"/>
  <c r="BD160" i="4" s="1"/>
  <c r="AC160" i="4"/>
  <c r="AB160" i="4"/>
  <c r="AA160" i="4"/>
  <c r="Z160" i="4"/>
  <c r="Y160" i="4"/>
  <c r="X160" i="4"/>
  <c r="W160" i="4"/>
  <c r="H160" i="4"/>
  <c r="F160"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BB158" i="4" s="1"/>
  <c r="BD158" i="4" s="1"/>
  <c r="H158" i="4"/>
  <c r="F158"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BB156" i="4" s="1"/>
  <c r="BD156" i="4" s="1"/>
  <c r="AC156" i="4"/>
  <c r="AB156" i="4"/>
  <c r="AA156" i="4"/>
  <c r="Z156" i="4"/>
  <c r="Y156" i="4"/>
  <c r="X156" i="4"/>
  <c r="W156" i="4"/>
  <c r="H156" i="4"/>
  <c r="F156"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Z154" i="4"/>
  <c r="Y154" i="4"/>
  <c r="X154" i="4"/>
  <c r="W154" i="4"/>
  <c r="BB154" i="4" s="1"/>
  <c r="BD154" i="4" s="1"/>
  <c r="H154" i="4"/>
  <c r="F154"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BB152" i="4" s="1"/>
  <c r="BD152" i="4" s="1"/>
  <c r="AC152" i="4"/>
  <c r="AB152" i="4"/>
  <c r="AA152" i="4"/>
  <c r="Z152" i="4"/>
  <c r="Y152" i="4"/>
  <c r="X152" i="4"/>
  <c r="W152" i="4"/>
  <c r="H152" i="4"/>
  <c r="F152"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H150" i="4"/>
  <c r="F150"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BB148" i="4" s="1"/>
  <c r="BD148" i="4" s="1"/>
  <c r="AC148" i="4"/>
  <c r="AB148" i="4"/>
  <c r="AA148" i="4"/>
  <c r="Z148" i="4"/>
  <c r="Y148" i="4"/>
  <c r="X148" i="4"/>
  <c r="W148" i="4"/>
  <c r="H148" i="4"/>
  <c r="F148"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H146" i="4"/>
  <c r="F146"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BB144" i="4" s="1"/>
  <c r="BD144" i="4" s="1"/>
  <c r="AC144" i="4"/>
  <c r="AB144" i="4"/>
  <c r="AA144" i="4"/>
  <c r="Z144" i="4"/>
  <c r="Y144" i="4"/>
  <c r="X144" i="4"/>
  <c r="W144" i="4"/>
  <c r="H144" i="4"/>
  <c r="F144"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Z142" i="4"/>
  <c r="Y142" i="4"/>
  <c r="X142" i="4"/>
  <c r="W142" i="4"/>
  <c r="BB142" i="4" s="1"/>
  <c r="BD142" i="4" s="1"/>
  <c r="H142" i="4"/>
  <c r="F142"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BB140" i="4" s="1"/>
  <c r="BD140" i="4" s="1"/>
  <c r="AC140" i="4"/>
  <c r="AB140" i="4"/>
  <c r="AA140" i="4"/>
  <c r="Z140" i="4"/>
  <c r="Y140" i="4"/>
  <c r="X140" i="4"/>
  <c r="W140" i="4"/>
  <c r="H140" i="4"/>
  <c r="F140"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H138" i="4"/>
  <c r="F138"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BB136" i="4" s="1"/>
  <c r="BD136" i="4" s="1"/>
  <c r="AC136" i="4"/>
  <c r="AB136" i="4"/>
  <c r="AA136" i="4"/>
  <c r="Z136" i="4"/>
  <c r="Y136" i="4"/>
  <c r="X136" i="4"/>
  <c r="W136" i="4"/>
  <c r="H136" i="4"/>
  <c r="F136"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BB134" i="4" s="1"/>
  <c r="BD134" i="4" s="1"/>
  <c r="H134" i="4"/>
  <c r="F134"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BB132" i="4" s="1"/>
  <c r="BD132" i="4" s="1"/>
  <c r="AC132" i="4"/>
  <c r="AB132" i="4"/>
  <c r="AA132" i="4"/>
  <c r="Z132" i="4"/>
  <c r="Y132" i="4"/>
  <c r="X132" i="4"/>
  <c r="W132" i="4"/>
  <c r="H132" i="4"/>
  <c r="F132"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H130" i="4"/>
  <c r="F130"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BB128" i="4" s="1"/>
  <c r="BD128" i="4" s="1"/>
  <c r="AC128" i="4"/>
  <c r="AB128" i="4"/>
  <c r="AA128" i="4"/>
  <c r="Z128" i="4"/>
  <c r="Y128" i="4"/>
  <c r="X128" i="4"/>
  <c r="W128" i="4"/>
  <c r="H128" i="4"/>
  <c r="F128"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BB126" i="4" s="1"/>
  <c r="BD126" i="4" s="1"/>
  <c r="H126" i="4"/>
  <c r="F126" i="4"/>
  <c r="BB124" i="4"/>
  <c r="BD124" i="4" s="1"/>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H124" i="4"/>
  <c r="F124"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BB122" i="4" s="1"/>
  <c r="BD122" i="4" s="1"/>
  <c r="H122" i="4"/>
  <c r="F122"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BB120" i="4" s="1"/>
  <c r="BD120" i="4" s="1"/>
  <c r="AC120" i="4"/>
  <c r="AB120" i="4"/>
  <c r="AA120" i="4"/>
  <c r="Z120" i="4"/>
  <c r="Y120" i="4"/>
  <c r="X120" i="4"/>
  <c r="W120" i="4"/>
  <c r="H120" i="4"/>
  <c r="F120"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Y118" i="4"/>
  <c r="X118" i="4"/>
  <c r="W118" i="4"/>
  <c r="H118" i="4"/>
  <c r="F118"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BB116" i="4" s="1"/>
  <c r="BD116" i="4" s="1"/>
  <c r="W116" i="4"/>
  <c r="H116" i="4"/>
  <c r="F116"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H114" i="4"/>
  <c r="F114"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Z112" i="4"/>
  <c r="Y112" i="4"/>
  <c r="X112" i="4"/>
  <c r="BB112" i="4" s="1"/>
  <c r="BD112" i="4" s="1"/>
  <c r="W112" i="4"/>
  <c r="H112" i="4"/>
  <c r="F112"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H110" i="4"/>
  <c r="F110"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BB108" i="4" s="1"/>
  <c r="BD108" i="4" s="1"/>
  <c r="W108" i="4"/>
  <c r="H108" i="4"/>
  <c r="F108"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Z106" i="4"/>
  <c r="Y106" i="4"/>
  <c r="X106" i="4"/>
  <c r="W106" i="4"/>
  <c r="H106" i="4"/>
  <c r="F106"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BB104" i="4" s="1"/>
  <c r="BD104" i="4" s="1"/>
  <c r="W104" i="4"/>
  <c r="H104" i="4"/>
  <c r="F104"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H102" i="4"/>
  <c r="F102"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Z100" i="4"/>
  <c r="Y100" i="4"/>
  <c r="X100" i="4"/>
  <c r="BB100" i="4" s="1"/>
  <c r="BD100" i="4" s="1"/>
  <c r="W100" i="4"/>
  <c r="H100" i="4"/>
  <c r="F100"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H98" i="4"/>
  <c r="F98"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BB96" i="4" s="1"/>
  <c r="BD96" i="4" s="1"/>
  <c r="W96" i="4"/>
  <c r="H96" i="4"/>
  <c r="F96"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Z94" i="4"/>
  <c r="Y94" i="4"/>
  <c r="X94" i="4"/>
  <c r="W94" i="4"/>
  <c r="H94" i="4"/>
  <c r="F94"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BB92" i="4" s="1"/>
  <c r="BD92" i="4" s="1"/>
  <c r="W92" i="4"/>
  <c r="H92" i="4"/>
  <c r="F92"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H90" i="4"/>
  <c r="F90"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Z88" i="4"/>
  <c r="Y88" i="4"/>
  <c r="X88" i="4"/>
  <c r="BB88" i="4" s="1"/>
  <c r="BD88" i="4" s="1"/>
  <c r="W88" i="4"/>
  <c r="H88" i="4"/>
  <c r="F88"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H86" i="4"/>
  <c r="F86"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BB84" i="4" s="1"/>
  <c r="BD84" i="4" s="1"/>
  <c r="W84" i="4"/>
  <c r="H84" i="4"/>
  <c r="F84"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H82" i="4"/>
  <c r="F82"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BB80" i="4" s="1"/>
  <c r="BD80" i="4" s="1"/>
  <c r="W80" i="4"/>
  <c r="H80" i="4"/>
  <c r="F80"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H78" i="4"/>
  <c r="F78"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BB76" i="4" s="1"/>
  <c r="BD76" i="4" s="1"/>
  <c r="W76" i="4"/>
  <c r="H76" i="4"/>
  <c r="F76"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H74" i="4"/>
  <c r="F74"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BB72" i="4" s="1"/>
  <c r="BD72" i="4" s="1"/>
  <c r="W72" i="4"/>
  <c r="H72" i="4"/>
  <c r="F72"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Z70" i="4"/>
  <c r="Y70" i="4"/>
  <c r="X70" i="4"/>
  <c r="W70" i="4"/>
  <c r="H70" i="4"/>
  <c r="F70"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BB68" i="4" s="1"/>
  <c r="BD68" i="4" s="1"/>
  <c r="W68" i="4"/>
  <c r="H68" i="4"/>
  <c r="F68"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H66" i="4"/>
  <c r="F66"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BB64" i="4" s="1"/>
  <c r="BD64" i="4" s="1"/>
  <c r="X64" i="4"/>
  <c r="W64" i="4"/>
  <c r="H64" i="4"/>
  <c r="F64"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BB62" i="4" s="1"/>
  <c r="BD62" i="4" s="1"/>
  <c r="AB62" i="4"/>
  <c r="AA62" i="4"/>
  <c r="Z62" i="4"/>
  <c r="Y62" i="4"/>
  <c r="X62" i="4"/>
  <c r="W62" i="4"/>
  <c r="H62" i="4"/>
  <c r="F62"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BB60" i="4" s="1"/>
  <c r="BD60" i="4" s="1"/>
  <c r="X60" i="4"/>
  <c r="W60" i="4"/>
  <c r="H60" i="4"/>
  <c r="F60"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BB58" i="4" s="1"/>
  <c r="BD58" i="4" s="1"/>
  <c r="AB58" i="4"/>
  <c r="AA58" i="4"/>
  <c r="Z58" i="4"/>
  <c r="Y58" i="4"/>
  <c r="X58" i="4"/>
  <c r="W58" i="4"/>
  <c r="H58" i="4"/>
  <c r="F58"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BB56" i="4" s="1"/>
  <c r="BD56" i="4" s="1"/>
  <c r="X56" i="4"/>
  <c r="W56" i="4"/>
  <c r="H56" i="4"/>
  <c r="F56"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BB54" i="4" s="1"/>
  <c r="BD54" i="4" s="1"/>
  <c r="AB54" i="4"/>
  <c r="AA54" i="4"/>
  <c r="Z54" i="4"/>
  <c r="Y54" i="4"/>
  <c r="X54" i="4"/>
  <c r="W54" i="4"/>
  <c r="H54" i="4"/>
  <c r="F54"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BB52" i="4" s="1"/>
  <c r="BD52" i="4" s="1"/>
  <c r="X52" i="4"/>
  <c r="W52" i="4"/>
  <c r="H52" i="4"/>
  <c r="F52"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BB50" i="4" s="1"/>
  <c r="BD50" i="4" s="1"/>
  <c r="AB50" i="4"/>
  <c r="AA50" i="4"/>
  <c r="Z50" i="4"/>
  <c r="Y50" i="4"/>
  <c r="X50" i="4"/>
  <c r="W50" i="4"/>
  <c r="H50" i="4"/>
  <c r="F50"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BB48" i="4" s="1"/>
  <c r="BD48" i="4" s="1"/>
  <c r="X48" i="4"/>
  <c r="W48" i="4"/>
  <c r="H48" i="4"/>
  <c r="F48"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BB46" i="4" s="1"/>
  <c r="BD46" i="4" s="1"/>
  <c r="AB46" i="4"/>
  <c r="AA46" i="4"/>
  <c r="Z46" i="4"/>
  <c r="Y46" i="4"/>
  <c r="X46" i="4"/>
  <c r="W46" i="4"/>
  <c r="H46" i="4"/>
  <c r="F46"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BB44" i="4" s="1"/>
  <c r="BD44" i="4" s="1"/>
  <c r="X44" i="4"/>
  <c r="W44" i="4"/>
  <c r="H44" i="4"/>
  <c r="F44"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BB42" i="4" s="1"/>
  <c r="BD42" i="4" s="1"/>
  <c r="AB42" i="4"/>
  <c r="AA42" i="4"/>
  <c r="Z42" i="4"/>
  <c r="Y42" i="4"/>
  <c r="X42" i="4"/>
  <c r="W42" i="4"/>
  <c r="H42" i="4"/>
  <c r="F42"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BB40" i="4" s="1"/>
  <c r="BD40" i="4" s="1"/>
  <c r="X40" i="4"/>
  <c r="W40" i="4"/>
  <c r="H40" i="4"/>
  <c r="F40"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BB38" i="4" s="1"/>
  <c r="BD38" i="4" s="1"/>
  <c r="AB38" i="4"/>
  <c r="AA38" i="4"/>
  <c r="Z38" i="4"/>
  <c r="Y38" i="4"/>
  <c r="X38" i="4"/>
  <c r="W38" i="4"/>
  <c r="H38" i="4"/>
  <c r="F38"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BB36" i="4" s="1"/>
  <c r="BD36" i="4" s="1"/>
  <c r="X36" i="4"/>
  <c r="W36" i="4"/>
  <c r="H36" i="4"/>
  <c r="F36"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BB34" i="4" s="1"/>
  <c r="BD34" i="4" s="1"/>
  <c r="AB34" i="4"/>
  <c r="AA34" i="4"/>
  <c r="Z34" i="4"/>
  <c r="Y34" i="4"/>
  <c r="X34" i="4"/>
  <c r="W34" i="4"/>
  <c r="H34" i="4"/>
  <c r="F34"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BB32" i="4" s="1"/>
  <c r="BD32" i="4" s="1"/>
  <c r="X32" i="4"/>
  <c r="W32" i="4"/>
  <c r="H32" i="4"/>
  <c r="F32"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BB30" i="4" s="1"/>
  <c r="BD30" i="4" s="1"/>
  <c r="AB30" i="4"/>
  <c r="AA30" i="4"/>
  <c r="Z30" i="4"/>
  <c r="Y30" i="4"/>
  <c r="X30" i="4"/>
  <c r="W30" i="4"/>
  <c r="H30" i="4"/>
  <c r="F30"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BB28" i="4" s="1"/>
  <c r="BD28" i="4" s="1"/>
  <c r="X28" i="4"/>
  <c r="W28" i="4"/>
  <c r="H28" i="4"/>
  <c r="F28"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BB26" i="4" s="1"/>
  <c r="BD26" i="4" s="1"/>
  <c r="AB26" i="4"/>
  <c r="AA26" i="4"/>
  <c r="Z26" i="4"/>
  <c r="Y26" i="4"/>
  <c r="X26" i="4"/>
  <c r="W26" i="4"/>
  <c r="H26" i="4"/>
  <c r="F26"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BB24" i="4" s="1"/>
  <c r="BD24" i="4" s="1"/>
  <c r="X24" i="4"/>
  <c r="W24" i="4"/>
  <c r="H24" i="4"/>
  <c r="F24"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BB22" i="4" s="1"/>
  <c r="BD22" i="4" s="1"/>
  <c r="AB22" i="4"/>
  <c r="AA22" i="4"/>
  <c r="Z22" i="4"/>
  <c r="Y22" i="4"/>
  <c r="X22" i="4"/>
  <c r="W22" i="4"/>
  <c r="H22" i="4"/>
  <c r="F22"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BB20" i="4" s="1"/>
  <c r="BD20" i="4" s="1"/>
  <c r="X20" i="4"/>
  <c r="W20" i="4"/>
  <c r="H20" i="4"/>
  <c r="F20"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BB18" i="4" s="1"/>
  <c r="BD18" i="4" s="1"/>
  <c r="AB18" i="4"/>
  <c r="AA18" i="4"/>
  <c r="Z18" i="4"/>
  <c r="Y18" i="4"/>
  <c r="X18" i="4"/>
  <c r="W18" i="4"/>
  <c r="H18" i="4"/>
  <c r="F18"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BB16" i="4" s="1"/>
  <c r="BD16" i="4" s="1"/>
  <c r="X16" i="4"/>
  <c r="W16" i="4"/>
  <c r="H16" i="4"/>
  <c r="F16" i="4"/>
  <c r="B15" i="4"/>
  <c r="B17" i="4" s="1"/>
  <c r="B19" i="4" s="1"/>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AZ14" i="4"/>
  <c r="AY14" i="4"/>
  <c r="AQ14" i="4"/>
  <c r="AI14" i="4"/>
  <c r="AA14" i="4"/>
  <c r="AZ13" i="4"/>
  <c r="AY13" i="4"/>
  <c r="AX13" i="4"/>
  <c r="AX14" i="4" s="1"/>
  <c r="AU13" i="4"/>
  <c r="AU14" i="4" s="1"/>
  <c r="AQ13" i="4"/>
  <c r="AP13" i="4"/>
  <c r="AP14" i="4" s="1"/>
  <c r="AM13" i="4"/>
  <c r="AM14" i="4" s="1"/>
  <c r="AI13" i="4"/>
  <c r="AH13" i="4"/>
  <c r="AH14" i="4" s="1"/>
  <c r="AE13" i="4"/>
  <c r="AE14" i="4" s="1"/>
  <c r="AD13" i="4"/>
  <c r="AD14" i="4" s="1"/>
  <c r="AA13" i="4"/>
  <c r="Z13" i="4"/>
  <c r="Z14" i="4" s="1"/>
  <c r="W13" i="4"/>
  <c r="W14" i="4" s="1"/>
  <c r="BA12" i="4"/>
  <c r="BA13" i="4" s="1"/>
  <c r="BA14" i="4" s="1"/>
  <c r="AZ12" i="4"/>
  <c r="AY12" i="4"/>
  <c r="BB10" i="4"/>
  <c r="BE8" i="4"/>
  <c r="AF2" i="4"/>
  <c r="AW13" i="4" s="1"/>
  <c r="AW14" i="4" s="1"/>
  <c r="BB66" i="4" l="1"/>
  <c r="BD66" i="4" s="1"/>
  <c r="BB74" i="4"/>
  <c r="BD74" i="4" s="1"/>
  <c r="BB82" i="4"/>
  <c r="BD82" i="4" s="1"/>
  <c r="BB90" i="4"/>
  <c r="BD90" i="4" s="1"/>
  <c r="BB98" i="4"/>
  <c r="BD98" i="4" s="1"/>
  <c r="BB106" i="4"/>
  <c r="BD106" i="4" s="1"/>
  <c r="BB114" i="4"/>
  <c r="BD114" i="4" s="1"/>
  <c r="BB146" i="4"/>
  <c r="BD146" i="4" s="1"/>
  <c r="AB13" i="4"/>
  <c r="AB14" i="4" s="1"/>
  <c r="AJ13" i="4"/>
  <c r="AJ14" i="4" s="1"/>
  <c r="AR13" i="4"/>
  <c r="AR14" i="4" s="1"/>
  <c r="AC13" i="4"/>
  <c r="AC14" i="4" s="1"/>
  <c r="AK13" i="4"/>
  <c r="AK14" i="4" s="1"/>
  <c r="AS13" i="4"/>
  <c r="AS14" i="4" s="1"/>
  <c r="AL13" i="4"/>
  <c r="AL14" i="4" s="1"/>
  <c r="AT13" i="4"/>
  <c r="AT14" i="4" s="1"/>
  <c r="O220" i="4"/>
  <c r="M220" i="4"/>
  <c r="M224" i="4" s="1"/>
  <c r="O223" i="4"/>
  <c r="M223" i="4"/>
  <c r="O222" i="4"/>
  <c r="M222" i="4"/>
  <c r="O221" i="4"/>
  <c r="M221" i="4"/>
  <c r="BB138" i="4"/>
  <c r="BD138" i="4" s="1"/>
  <c r="BB118" i="4"/>
  <c r="BD118" i="4" s="1"/>
  <c r="BB150" i="4"/>
  <c r="BD150" i="4" s="1"/>
  <c r="X13" i="4"/>
  <c r="X14" i="4" s="1"/>
  <c r="AF13" i="4"/>
  <c r="AF14" i="4" s="1"/>
  <c r="AN13" i="4"/>
  <c r="AN14" i="4" s="1"/>
  <c r="AV13" i="4"/>
  <c r="AV14" i="4" s="1"/>
  <c r="BB70" i="4"/>
  <c r="BD70" i="4" s="1"/>
  <c r="BB78" i="4"/>
  <c r="BD78" i="4" s="1"/>
  <c r="BB86" i="4"/>
  <c r="BD86" i="4" s="1"/>
  <c r="BB94" i="4"/>
  <c r="BD94" i="4" s="1"/>
  <c r="BB102" i="4"/>
  <c r="BD102" i="4" s="1"/>
  <c r="BB110" i="4"/>
  <c r="BD110" i="4" s="1"/>
  <c r="BB130" i="4"/>
  <c r="BD130" i="4" s="1"/>
  <c r="BB162" i="4"/>
  <c r="BD162" i="4" s="1"/>
  <c r="Y13" i="4"/>
  <c r="Y14" i="4" s="1"/>
  <c r="AG13" i="4"/>
  <c r="AG14" i="4" s="1"/>
  <c r="AO13" i="4"/>
  <c r="AO14" i="4" s="1"/>
  <c r="W13" i="5"/>
  <c r="W14" i="5" s="1"/>
  <c r="AE13" i="5"/>
  <c r="AE14" i="5" s="1"/>
  <c r="AM13" i="5"/>
  <c r="AM14" i="5" s="1"/>
  <c r="AU13" i="5"/>
  <c r="AU14" i="5" s="1"/>
  <c r="AD44" i="5"/>
  <c r="BB44" i="5" s="1"/>
  <c r="BD44" i="5" s="1"/>
  <c r="AL44" i="5"/>
  <c r="Z50" i="5"/>
  <c r="AX50" i="5"/>
  <c r="Z54" i="5"/>
  <c r="BB54" i="5" s="1"/>
  <c r="BD54" i="5" s="1"/>
  <c r="AH54" i="5"/>
  <c r="AP54" i="5"/>
  <c r="AH58" i="5"/>
  <c r="AP58" i="5"/>
  <c r="AX58" i="5"/>
  <c r="AD64" i="5"/>
  <c r="AL64" i="5"/>
  <c r="AT64" i="5"/>
  <c r="AD68" i="5"/>
  <c r="Z70" i="5"/>
  <c r="AX70" i="5"/>
  <c r="AL72" i="5"/>
  <c r="AT72" i="5"/>
  <c r="M81" i="5"/>
  <c r="O81" i="5"/>
  <c r="Y13" i="5"/>
  <c r="Y14" i="5" s="1"/>
  <c r="AG13" i="5"/>
  <c r="AG14" i="5" s="1"/>
  <c r="AO13" i="5"/>
  <c r="AO14" i="5" s="1"/>
  <c r="AW13" i="5"/>
  <c r="AW14" i="5" s="1"/>
  <c r="M82" i="5"/>
  <c r="BE8" i="5"/>
  <c r="Z13" i="5"/>
  <c r="Z14" i="5" s="1"/>
  <c r="AH13" i="5"/>
  <c r="AH14" i="5" s="1"/>
  <c r="AP13" i="5"/>
  <c r="AP14" i="5" s="1"/>
  <c r="AX13" i="5"/>
  <c r="AX14" i="5" s="1"/>
  <c r="AO44" i="5"/>
  <c r="AW44" i="5"/>
  <c r="AC50" i="5"/>
  <c r="BB50" i="5" s="1"/>
  <c r="BD50" i="5" s="1"/>
  <c r="AK50" i="5"/>
  <c r="AS50" i="5"/>
  <c r="AC58" i="5"/>
  <c r="BB58" i="5" s="1"/>
  <c r="AK58" i="5"/>
  <c r="AS58" i="5"/>
  <c r="Y64" i="5"/>
  <c r="BB64" i="5" s="1"/>
  <c r="BD64" i="5" s="1"/>
  <c r="AG64" i="5"/>
  <c r="AG68" i="5"/>
  <c r="AO68" i="5"/>
  <c r="AW68" i="5"/>
  <c r="AC70" i="5"/>
  <c r="AK70" i="5"/>
  <c r="AS70" i="5"/>
  <c r="Y72" i="5"/>
  <c r="BB72" i="5" s="1"/>
  <c r="BD72" i="5" s="1"/>
  <c r="AO72" i="5"/>
  <c r="AW72" i="5"/>
  <c r="O82" i="5"/>
  <c r="AA13" i="5"/>
  <c r="AA14" i="5" s="1"/>
  <c r="AI13" i="5"/>
  <c r="AI14" i="5" s="1"/>
  <c r="AQ13" i="5"/>
  <c r="AQ14" i="5" s="1"/>
  <c r="AH44" i="5"/>
  <c r="AP44" i="5"/>
  <c r="AX44" i="5"/>
  <c r="AD50" i="5"/>
  <c r="AL50" i="5"/>
  <c r="AT50" i="5"/>
  <c r="AT54" i="5"/>
  <c r="AD58" i="5"/>
  <c r="AL58" i="5"/>
  <c r="Z64" i="5"/>
  <c r="AX64" i="5"/>
  <c r="Z68" i="5"/>
  <c r="BB68" i="5" s="1"/>
  <c r="BD68" i="5" s="1"/>
  <c r="AH68" i="5"/>
  <c r="AP68" i="5"/>
  <c r="AX68" i="5"/>
  <c r="AD70" i="5"/>
  <c r="AL70" i="5"/>
  <c r="AT70" i="5"/>
  <c r="AH72" i="5"/>
  <c r="AP72" i="5"/>
  <c r="AX72" i="5"/>
  <c r="M83" i="5"/>
  <c r="AB13" i="5"/>
  <c r="AB14" i="5" s="1"/>
  <c r="AJ13" i="5"/>
  <c r="AJ14" i="5" s="1"/>
  <c r="AA68" i="5"/>
  <c r="AI68" i="5"/>
  <c r="AQ68" i="5"/>
  <c r="W70" i="5"/>
  <c r="AE70" i="5"/>
  <c r="AM70" i="5"/>
  <c r="AU70" i="5"/>
  <c r="AA72" i="5"/>
  <c r="AI72" i="5"/>
  <c r="O83" i="5"/>
  <c r="BD58" i="5" l="1"/>
  <c r="O80" i="5" s="1"/>
  <c r="O84" i="5" s="1"/>
  <c r="M80" i="5"/>
  <c r="M84" i="5" s="1"/>
  <c r="BB70" i="5"/>
  <c r="BD70" i="5" s="1"/>
  <c r="O224" i="4"/>
</calcChain>
</file>

<file path=xl/sharedStrings.xml><?xml version="1.0" encoding="utf-8"?>
<sst xmlns="http://schemas.openxmlformats.org/spreadsheetml/2006/main" count="2063" uniqueCount="462">
  <si>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</si>
  <si>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</si>
  <si>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</si>
  <si>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</si>
  <si>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</si>
  <si>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</si>
  <si>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</si>
  <si>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</si>
  <si>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</si>
  <si>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</si>
  <si>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</si>
  <si>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</si>
  <si>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</si>
  <si>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</si>
  <si>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</si>
  <si>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</si>
  <si>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</si>
  <si>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</si>
  <si>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</si>
  <si>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</si>
  <si>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</si>
  <si>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</si>
  <si>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</si>
  <si>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</si>
  <si>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</si>
  <si>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</si>
  <si>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</si>
  <si>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</si>
  <si>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</si>
  <si>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</si>
  <si>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</si>
  <si>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</si>
  <si>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</si>
  <si>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</si>
  <si>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</si>
  <si>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</si>
  <si>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</si>
  <si>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</si>
  <si>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</si>
  <si>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</si>
  <si>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</si>
  <si>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</si>
  <si>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</si>
  <si>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</si>
  <si>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</si>
  <si>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</si>
  <si>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定期巡回・随時対応型訪問介護看護</t>
    <rPh sb="0" eb="4">
      <t>テイキジュンカイ</t>
    </rPh>
    <rPh sb="5" eb="16">
      <t>ズイジタイオウガタホウモンカイゴカンゴ</t>
    </rPh>
    <phoneticPr fontId="3"/>
  </si>
  <si>
    <t>付表第二号（一）   定期巡回・随時対応型訪問介護看護事業所の指定等に係る記載事項</t>
    <rPh sb="33" eb="34">
      <t>トウ</t>
    </rPh>
    <phoneticPr fontId="4"/>
  </si>
  <si>
    <t>事 業 所</t>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</si>
  <si>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</si>
  <si>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</si>
  <si>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</si>
  <si>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</si>
  <si>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</si>
  <si>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</si>
  <si>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</si>
  <si>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</si>
  <si>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</si>
  <si>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</si>
  <si>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</si>
  <si>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</si>
  <si>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</si>
  <si>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</si>
  <si>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</si>
  <si>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</si>
  <si>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</si>
  <si>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</si>
  <si>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</si>
  <si>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</si>
  <si>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</si>
  <si>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他事業所の従業者との
兼務の有無</t>
    <phoneticPr fontId="4"/>
  </si>
  <si>
    <t>事業所の名称</t>
    <phoneticPr fontId="4"/>
  </si>
  <si>
    <t>兼務する職種及び
勤務時間等</t>
    <phoneticPr fontId="4"/>
  </si>
  <si>
    <t>　</t>
    <phoneticPr fontId="4"/>
  </si>
  <si>
    <t>連携する訪問看護事業所
（連携型定期巡回・随時対応型訪問介護看護を
実施する場合のみ記載）</t>
    <phoneticPr fontId="4"/>
  </si>
  <si>
    <t>名称</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</si>
  <si>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</si>
  <si>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</si>
  <si>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</si>
  <si>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</si>
  <si>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</si>
  <si>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</si>
  <si>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</si>
  <si>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</si>
  <si>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</si>
  <si>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</si>
  <si>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</si>
  <si>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</si>
  <si>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</si>
  <si>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</si>
  <si>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</si>
  <si>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</si>
  <si>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</si>
  <si>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</si>
  <si>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</si>
  <si>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</si>
  <si>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</si>
  <si>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</si>
  <si>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</si>
  <si>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</si>
  <si>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（標準様式1）</t>
    <rPh sb="1" eb="3">
      <t>ヒョウジュン</t>
    </rPh>
    <rPh sb="3" eb="5">
      <t>ヨウシキ</t>
    </rPh>
    <phoneticPr fontId="4"/>
  </si>
  <si>
    <t>従業者の勤務の体制及び勤務形態一覧表　</t>
  </si>
  <si>
    <t>サービス種別（</t>
    <rPh sb="4" eb="6">
      <t>シュベツ</t>
    </rPh>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</si>
  <si>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4"/>
  </si>
  <si>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</si>
  <si>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</si>
  <si>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</si>
  <si>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</si>
  <si>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</si>
  <si>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</si>
  <si>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</si>
  <si>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</si>
  <si>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</si>
  <si>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</si>
  <si>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</si>
  <si>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</si>
  <si>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</si>
  <si>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</si>
  <si>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</si>
  <si>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</si>
  <si>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</si>
  <si>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</si>
  <si>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</si>
  <si>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</si>
  <si>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</si>
  <si>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</si>
  <si>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</si>
  <si>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</si>
  <si>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</si>
  <si>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</si>
  <si>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</si>
  <si>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</si>
  <si>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</si>
  <si>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</si>
  <si>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27"/>
  </si>
  <si>
    <t>勤務時間数</t>
    <rPh sb="0" eb="2">
      <t>キンム</t>
    </rPh>
    <rPh sb="2" eb="5">
      <t>ジカンスウ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</si>
  <si>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</si>
  <si>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</si>
  <si>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</si>
  <si>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</si>
  <si>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</si>
  <si>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</si>
  <si>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</si>
  <si>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</si>
  <si>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</si>
  <si>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</si>
  <si>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</si>
  <si>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</si>
  <si>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</si>
  <si>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</si>
  <si>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</si>
  <si>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</si>
  <si>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</si>
  <si>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</si>
  <si>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</si>
  <si>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</si>
  <si>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</si>
  <si>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</si>
  <si>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</si>
  <si>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</si>
  <si>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</si>
  <si>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</si>
  <si>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</si>
  <si>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</si>
  <si>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</si>
  <si>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</si>
  <si>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</si>
  <si>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</si>
  <si>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</si>
  <si>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</si>
  <si>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管理者</t>
    <rPh sb="0" eb="3">
      <t>カンリシャ</t>
    </rPh>
    <phoneticPr fontId="3"/>
  </si>
  <si>
    <t>A</t>
  </si>
  <si>
    <t>ー</t>
  </si>
  <si>
    <t>厚労　太郎</t>
    <rPh sb="0" eb="2">
      <t>コウロウ</t>
    </rPh>
    <rPh sb="3" eb="5">
      <t>タロウ</t>
    </rPh>
    <phoneticPr fontId="3"/>
  </si>
  <si>
    <t>a</t>
    <phoneticPr fontId="3"/>
  </si>
  <si>
    <t>計画作成責任者</t>
    <rPh sb="0" eb="2">
      <t>ケイカク</t>
    </rPh>
    <rPh sb="2" eb="4">
      <t>サクセイ</t>
    </rPh>
    <rPh sb="4" eb="7">
      <t>セキニンシャ</t>
    </rPh>
    <phoneticPr fontId="3"/>
  </si>
  <si>
    <t>社会福祉士</t>
    <rPh sb="0" eb="2">
      <t>シャカイ</t>
    </rPh>
    <rPh sb="2" eb="5">
      <t>フクシシ</t>
    </rPh>
    <phoneticPr fontId="24"/>
  </si>
  <si>
    <t>○○　A男</t>
    <rPh sb="4" eb="5">
      <t>オトコ</t>
    </rPh>
    <phoneticPr fontId="3"/>
  </si>
  <si>
    <t>b</t>
    <phoneticPr fontId="3"/>
  </si>
  <si>
    <t>（オペレーター）</t>
    <phoneticPr fontId="3"/>
  </si>
  <si>
    <t>准看護師</t>
    <rPh sb="0" eb="4">
      <t>ジュンカンゴシ</t>
    </rPh>
    <phoneticPr fontId="24"/>
  </si>
  <si>
    <t>○○　B子</t>
    <rPh sb="4" eb="5">
      <t>コ</t>
    </rPh>
    <phoneticPr fontId="3"/>
  </si>
  <si>
    <t>b</t>
  </si>
  <si>
    <t>○○　C太</t>
    <rPh sb="4" eb="5">
      <t>タ</t>
    </rPh>
    <phoneticPr fontId="3"/>
  </si>
  <si>
    <t>d</t>
    <phoneticPr fontId="3"/>
  </si>
  <si>
    <t>○○　D美</t>
    <rPh sb="4" eb="5">
      <t>ウツク</t>
    </rPh>
    <phoneticPr fontId="3"/>
  </si>
  <si>
    <t>c</t>
    <phoneticPr fontId="3"/>
  </si>
  <si>
    <t>○○　D太</t>
    <phoneticPr fontId="3"/>
  </si>
  <si>
    <t>訪問介護員</t>
    <rPh sb="0" eb="2">
      <t>ホウモン</t>
    </rPh>
    <rPh sb="2" eb="5">
      <t>カイゴイン</t>
    </rPh>
    <phoneticPr fontId="24"/>
  </si>
  <si>
    <t>介護福祉士</t>
    <rPh sb="0" eb="2">
      <t>カイゴ</t>
    </rPh>
    <rPh sb="2" eb="5">
      <t>フクシシ</t>
    </rPh>
    <phoneticPr fontId="24"/>
  </si>
  <si>
    <t>○○　E夫</t>
    <rPh sb="4" eb="5">
      <t>オット</t>
    </rPh>
    <phoneticPr fontId="3"/>
  </si>
  <si>
    <t>○○　F子</t>
    <rPh sb="4" eb="5">
      <t>コ</t>
    </rPh>
    <phoneticPr fontId="3"/>
  </si>
  <si>
    <t>介護福祉士</t>
    <rPh sb="0" eb="2">
      <t>カイゴ</t>
    </rPh>
    <rPh sb="2" eb="5">
      <t>フクシシ</t>
    </rPh>
    <phoneticPr fontId="3"/>
  </si>
  <si>
    <t>○○　G太</t>
    <rPh sb="4" eb="5">
      <t>タ</t>
    </rPh>
    <phoneticPr fontId="3"/>
  </si>
  <si>
    <t>○○　H美</t>
    <rPh sb="4" eb="5">
      <t>ミ</t>
    </rPh>
    <phoneticPr fontId="3"/>
  </si>
  <si>
    <t>○○　J太郎</t>
    <rPh sb="4" eb="6">
      <t>タロウ</t>
    </rPh>
    <phoneticPr fontId="3"/>
  </si>
  <si>
    <t>○○　K子</t>
    <rPh sb="4" eb="5">
      <t>コ</t>
    </rPh>
    <phoneticPr fontId="3"/>
  </si>
  <si>
    <t>○○　L太</t>
    <rPh sb="4" eb="5">
      <t>タ</t>
    </rPh>
    <phoneticPr fontId="3"/>
  </si>
  <si>
    <t>○○　M子</t>
    <rPh sb="4" eb="5">
      <t>コ</t>
    </rPh>
    <phoneticPr fontId="3"/>
  </si>
  <si>
    <t>○○　N男</t>
    <rPh sb="4" eb="5">
      <t>オトコ</t>
    </rPh>
    <phoneticPr fontId="3"/>
  </si>
  <si>
    <t>○○　P子</t>
    <rPh sb="4" eb="5">
      <t>コ</t>
    </rPh>
    <phoneticPr fontId="3"/>
  </si>
  <si>
    <t>○○　R次郎</t>
    <rPh sb="4" eb="6">
      <t>ジロウ</t>
    </rPh>
    <phoneticPr fontId="3"/>
  </si>
  <si>
    <t>○○　S子</t>
    <rPh sb="4" eb="5">
      <t>コ</t>
    </rPh>
    <phoneticPr fontId="3"/>
  </si>
  <si>
    <t>C</t>
  </si>
  <si>
    <t>○○　T太</t>
    <rPh sb="4" eb="5">
      <t>タ</t>
    </rPh>
    <phoneticPr fontId="3"/>
  </si>
  <si>
    <t>看護職員</t>
    <rPh sb="0" eb="2">
      <t>カンゴ</t>
    </rPh>
    <rPh sb="2" eb="4">
      <t>ショクイン</t>
    </rPh>
    <phoneticPr fontId="24"/>
  </si>
  <si>
    <t>看護師</t>
    <rPh sb="0" eb="3">
      <t>カンゴシ</t>
    </rPh>
    <phoneticPr fontId="24"/>
  </si>
  <si>
    <t>○○　U子</t>
    <rPh sb="4" eb="5">
      <t>コ</t>
    </rPh>
    <phoneticPr fontId="3"/>
  </si>
  <si>
    <t>保健師</t>
    <rPh sb="0" eb="3">
      <t>ホケンシ</t>
    </rPh>
    <phoneticPr fontId="24"/>
  </si>
  <si>
    <t>○○　V男</t>
    <rPh sb="4" eb="5">
      <t>オトコ</t>
    </rPh>
    <phoneticPr fontId="3"/>
  </si>
  <si>
    <t>○○　W子</t>
    <rPh sb="4" eb="5">
      <t>コ</t>
    </rPh>
    <phoneticPr fontId="3"/>
  </si>
  <si>
    <t>○○　X太郎</t>
    <rPh sb="4" eb="6">
      <t>タロウ</t>
    </rPh>
    <phoneticPr fontId="3"/>
  </si>
  <si>
    <t>○○　Y子</t>
    <rPh sb="4" eb="5">
      <t>コ</t>
    </rPh>
    <phoneticPr fontId="3"/>
  </si>
  <si>
    <t>○○　Z男</t>
    <rPh sb="4" eb="5">
      <t>オトコ</t>
    </rPh>
    <phoneticPr fontId="3"/>
  </si>
  <si>
    <t>理学療法士</t>
    <rPh sb="0" eb="2">
      <t>リガク</t>
    </rPh>
    <rPh sb="2" eb="5">
      <t>リョウホウシ</t>
    </rPh>
    <phoneticPr fontId="24"/>
  </si>
  <si>
    <t>○○　AA三郎</t>
    <rPh sb="5" eb="7">
      <t>サブロウ</t>
    </rPh>
    <phoneticPr fontId="3"/>
  </si>
  <si>
    <t>作業療法士</t>
    <rPh sb="0" eb="2">
      <t>サギョウ</t>
    </rPh>
    <rPh sb="2" eb="5">
      <t>リョウホウシ</t>
    </rPh>
    <phoneticPr fontId="24"/>
  </si>
  <si>
    <t>○○　BB子</t>
    <rPh sb="5" eb="6">
      <t>コ</t>
    </rPh>
    <phoneticPr fontId="3"/>
  </si>
  <si>
    <t>言語聴覚士</t>
    <rPh sb="0" eb="2">
      <t>ゲンゴ</t>
    </rPh>
    <rPh sb="2" eb="5">
      <t>チョウカクシ</t>
    </rPh>
    <phoneticPr fontId="24"/>
  </si>
  <si>
    <t>○○　CC次郎</t>
    <rPh sb="5" eb="7">
      <t>ジロウ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</si>
  <si>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</si>
  <si>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</si>
  <si>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</si>
  <si>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</si>
  <si>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</si>
  <si>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</si>
  <si>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</si>
  <si>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</si>
  <si>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</si>
  <si>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</si>
  <si>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</si>
  <si>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</si>
  <si>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</si>
  <si>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</si>
  <si>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</si>
  <si>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</si>
  <si>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</si>
  <si>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</si>
  <si>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</si>
  <si>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</si>
  <si>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</si>
  <si>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</si>
  <si>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</si>
  <si>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</si>
  <si>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</si>
  <si>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</si>
  <si>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</si>
  <si>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</si>
  <si>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</si>
  <si>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</si>
  <si>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</si>
  <si>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</si>
  <si>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</si>
  <si>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</si>
  <si>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</si>
  <si>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</si>
  <si>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</si>
  <si>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</si>
  <si>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</si>
  <si>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</si>
  <si>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</si>
  <si>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</si>
  <si>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</si>
  <si>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</si>
  <si>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</si>
  <si>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</si>
  <si>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</si>
  <si>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</si>
  <si>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</si>
  <si>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</si>
  <si>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</si>
  <si>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</si>
  <si>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</si>
  <si>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≪提出不要≫</t>
    <rPh sb="1" eb="3">
      <t>テイシュツ</t>
    </rPh>
    <rPh sb="3" eb="5">
      <t>フヨウ</t>
    </rPh>
    <phoneticPr fontId="3"/>
  </si>
  <si>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</si>
  <si>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</si>
  <si>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</si>
  <si>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</si>
  <si>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</si>
  <si>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</si>
  <si>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</si>
  <si>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</si>
  <si>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</si>
  <si>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</si>
  <si>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</si>
  <si>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職種名</t>
    <rPh sb="0" eb="2">
      <t>ショクシュ</t>
    </rPh>
    <rPh sb="2" eb="3">
      <t>メイ</t>
    </rPh>
    <phoneticPr fontId="3"/>
  </si>
  <si>
    <t>オペレーター</t>
    <phoneticPr fontId="3"/>
  </si>
  <si>
    <t>訪問介護員</t>
    <rPh sb="0" eb="2">
      <t>ホウモン</t>
    </rPh>
    <rPh sb="2" eb="4">
      <t>カイゴ</t>
    </rPh>
    <rPh sb="4" eb="5">
      <t>イン</t>
    </rPh>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</si>
  <si>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</si>
  <si>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</si>
  <si>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</si>
  <si>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</si>
  <si>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</si>
  <si>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</si>
  <si>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</si>
  <si>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</si>
  <si>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</si>
  <si>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</si>
  <si>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</si>
  <si>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</si>
  <si>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</si>
  <si>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</si>
  <si>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</si>
  <si>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</si>
  <si>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</si>
  <si>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</si>
  <si>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</si>
  <si>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</si>
  <si>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</si>
  <si>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</si>
  <si>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</si>
  <si>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</si>
  <si>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</si>
  <si>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</si>
  <si>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</si>
  <si>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</si>
  <si>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</si>
  <si>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</si>
  <si>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１．サービス種別</t>
    <rPh sb="6" eb="8">
      <t>シュベツ</t>
    </rPh>
    <phoneticPr fontId="3"/>
  </si>
  <si>
    <t>サービス種別</t>
    <rPh sb="4" eb="6">
      <t>シュベツ</t>
    </rPh>
    <phoneticPr fontId="3"/>
  </si>
  <si>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4"/>
  </si>
  <si>
    <t>ー</t>
    <phoneticPr fontId="3"/>
  </si>
  <si>
    <t>２．職種名・資格名称</t>
    <rPh sb="2" eb="4">
      <t>ショクシュ</t>
    </rPh>
    <rPh sb="4" eb="5">
      <t>メイ</t>
    </rPh>
    <rPh sb="6" eb="8">
      <t>シカク</t>
    </rPh>
    <rPh sb="8" eb="10">
      <t>メイショウ</t>
    </rPh>
    <phoneticPr fontId="3"/>
  </si>
  <si>
    <t>管理者</t>
    <rPh sb="0" eb="3">
      <t>カンリシャ</t>
    </rPh>
    <phoneticPr fontId="24"/>
  </si>
  <si>
    <t>資格</t>
    <rPh sb="0" eb="2">
      <t>シカク</t>
    </rPh>
    <phoneticPr fontId="3"/>
  </si>
  <si>
    <t>医師</t>
    <rPh sb="0" eb="2">
      <t>イシ</t>
    </rPh>
    <phoneticPr fontId="24"/>
  </si>
  <si>
    <t>実務者研修修了者</t>
    <rPh sb="0" eb="3">
      <t>ジツムシャ</t>
    </rPh>
    <rPh sb="3" eb="5">
      <t>ケンシュウ</t>
    </rPh>
    <rPh sb="5" eb="8">
      <t>シュウリョウシャ</t>
    </rPh>
    <phoneticPr fontId="24"/>
  </si>
  <si>
    <t>介護職員初任者研修修了者</t>
    <rPh sb="0" eb="2">
      <t>カイゴ</t>
    </rPh>
    <rPh sb="2" eb="4">
      <t>ショクイン</t>
    </rPh>
    <rPh sb="4" eb="7">
      <t>ショニンシャ</t>
    </rPh>
    <rPh sb="7" eb="9">
      <t>ケンシュウ</t>
    </rPh>
    <rPh sb="9" eb="12">
      <t>シュウリョウシャ</t>
    </rPh>
    <phoneticPr fontId="2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</si>
  <si>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4"/>
  </si>
  <si>
    <t>介護支援専門員</t>
    <rPh sb="0" eb="2">
      <t>カイゴ</t>
    </rPh>
    <rPh sb="2" eb="4">
      <t>シエン</t>
    </rPh>
    <rPh sb="4" eb="7">
      <t>センモンイン</t>
    </rPh>
    <phoneticPr fontId="24"/>
  </si>
  <si>
    <t>旧ホームヘルパー1級課程修了者</t>
    <rPh sb="0" eb="1">
      <t>キュウ</t>
    </rPh>
    <rPh sb="9" eb="10">
      <t>キュウ</t>
    </rPh>
    <rPh sb="10" eb="12">
      <t>カテイ</t>
    </rPh>
    <rPh sb="12" eb="15">
      <t>シュウリョウシャ</t>
    </rPh>
    <phoneticPr fontId="24"/>
  </si>
  <si>
    <t>一定期間のサービス提供責任者経験</t>
    <rPh sb="0" eb="2">
      <t>イッテイ</t>
    </rPh>
    <rPh sb="2" eb="4">
      <t>キカン</t>
    </rPh>
    <rPh sb="9" eb="11">
      <t>テイキョウ</t>
    </rPh>
    <rPh sb="11" eb="14">
      <t>セキニンシャ</t>
    </rPh>
    <rPh sb="14" eb="16">
      <t>ケイケン</t>
    </rPh>
    <phoneticPr fontId="24"/>
  </si>
  <si>
    <t>旧ホームヘルパー2級課程修了者</t>
    <rPh sb="0" eb="1">
      <t>キュウ</t>
    </rPh>
    <rPh sb="9" eb="10">
      <t>キュウ</t>
    </rPh>
    <rPh sb="10" eb="12">
      <t>カテイ</t>
    </rPh>
    <rPh sb="12" eb="15">
      <t>シュウリョウシャ</t>
    </rPh>
    <phoneticPr fontId="24"/>
  </si>
  <si>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</si>
  <si>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</si>
  <si>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17行目・・・「職種」</t>
    <rPh sb="3" eb="5">
      <t>ギョウメ</t>
    </rPh>
    <rPh sb="9" eb="11">
      <t>ショクシュ</t>
    </rPh>
    <phoneticPr fontId="3"/>
  </si>
  <si>
    <t>　C列・・・「管理者」</t>
    <rPh sb="2" eb="3">
      <t>レツ</t>
    </rPh>
    <rPh sb="7" eb="10">
      <t>カンリシャ</t>
    </rPh>
    <phoneticPr fontId="3"/>
  </si>
  <si>
    <t>　D列・・・「オペレーター」</t>
    <rPh sb="2" eb="3">
      <t>レツ</t>
    </rPh>
    <phoneticPr fontId="3"/>
  </si>
  <si>
    <t>　E列・・・「訪問介護員」</t>
    <rPh sb="2" eb="3">
      <t>レツ</t>
    </rPh>
    <rPh sb="7" eb="9">
      <t>ホウモン</t>
    </rPh>
    <rPh sb="9" eb="11">
      <t>カイゴ</t>
    </rPh>
    <rPh sb="11" eb="12">
      <t>イン</t>
    </rPh>
    <phoneticPr fontId="3"/>
  </si>
  <si>
    <t>　F列・・・「看護職員」</t>
    <rPh sb="2" eb="3">
      <t>レツ</t>
    </rPh>
    <rPh sb="7" eb="9">
      <t>カンゴ</t>
    </rPh>
    <rPh sb="9" eb="11">
      <t>ショクイン</t>
    </rPh>
    <phoneticPr fontId="3"/>
  </si>
  <si>
    <t>　G列・・・「理学療法士」</t>
    <rPh sb="2" eb="3">
      <t>レツ</t>
    </rPh>
    <rPh sb="7" eb="9">
      <t>リガク</t>
    </rPh>
    <rPh sb="9" eb="12">
      <t>リョウホウシ</t>
    </rPh>
    <phoneticPr fontId="3"/>
  </si>
  <si>
    <t>　H列・・・「作業療法士」</t>
    <rPh sb="2" eb="3">
      <t>レツ</t>
    </rPh>
    <rPh sb="7" eb="9">
      <t>サギョウ</t>
    </rPh>
    <rPh sb="9" eb="12">
      <t>リョウホウシ</t>
    </rPh>
    <phoneticPr fontId="3"/>
  </si>
  <si>
    <t>　I列・・・「言語聴覚士」</t>
    <rPh sb="2" eb="3">
      <t>レツ</t>
    </rPh>
    <rPh sb="7" eb="9">
      <t>ゲンゴ</t>
    </rPh>
    <rPh sb="9" eb="12">
      <t>チョウカクシ</t>
    </rPh>
    <phoneticPr fontId="3"/>
  </si>
  <si>
    <t>　J列・・・「計画作成責任者」</t>
    <rPh sb="2" eb="3">
      <t>レツ</t>
    </rPh>
    <rPh sb="7" eb="9">
      <t>ケイカク</t>
    </rPh>
    <rPh sb="9" eb="11">
      <t>サクセイ</t>
    </rPh>
    <rPh sb="11" eb="14">
      <t>セキニンシャ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</si>
  <si>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</si>
  <si>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</si>
  <si>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</si>
  <si>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</si>
  <si>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</si>
  <si>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</si>
  <si>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</si>
  <si>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</si>
  <si>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事業所又は施設の名称</t>
    <rPh sb="0" eb="3">
      <t>ジギョウショ</t>
    </rPh>
    <rPh sb="3" eb="4">
      <t>マタ</t>
    </rPh>
    <rPh sb="5" eb="7">
      <t>シセツ</t>
    </rPh>
    <rPh sb="8" eb="10">
      <t>メイショウ</t>
    </rPh>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</si>
  <si>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</si>
  <si>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</si>
  <si>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</si>
  <si>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</si>
  <si>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</si>
  <si>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</si>
  <si>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</si>
  <si>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代表者</t>
    <rPh sb="0" eb="3">
      <t>ダイヒョウシャ</t>
    </rPh>
    <phoneticPr fontId="4"/>
  </si>
  <si>
    <t>計画作成担当者</t>
    <rPh sb="0" eb="7">
      <t>ケイカクサクセイタントウシャ</t>
    </rPh>
    <phoneticPr fontId="4"/>
  </si>
  <si>
    <t>生活相談員</t>
    <rPh sb="0" eb="5">
      <t>セイカツソウダンイン</t>
    </rPh>
    <phoneticPr fontId="4"/>
  </si>
  <si>
    <t>面接相談員</t>
    <rPh sb="0" eb="5">
      <t>メンセツソウダンイン</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</si>
  <si>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</si>
  <si>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</si>
  <si>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</si>
  <si>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</si>
  <si>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</si>
  <si>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</si>
  <si>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</si>
  <si>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</si>
  <si>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</si>
  <si>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</si>
  <si>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</si>
  <si>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</si>
  <si>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</si>
  <si>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</si>
  <si>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</si>
  <si>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</si>
  <si>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</si>
  <si>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</si>
  <si>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</si>
  <si>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</si>
  <si>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</si>
  <si>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（標準様式６）</t>
    <rPh sb="1" eb="3">
      <t>ヒョウジュン</t>
    </rPh>
    <rPh sb="3" eb="5">
      <t>ヨウシキ</t>
    </rPh>
    <phoneticPr fontId="4"/>
  </si>
  <si>
    <t>誓　約　書</t>
    <phoneticPr fontId="4"/>
  </si>
  <si>
    <t>月</t>
    <rPh sb="0" eb="1">
      <t>ゲツ</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</si>
  <si>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</si>
  <si>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</si>
  <si>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</si>
  <si>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</si>
  <si>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</si>
  <si>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</si>
  <si>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</si>
  <si>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</si>
  <si>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</si>
  <si>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49"/>
  </si>
  <si>
    <t>介護保険法第７８条の２第４項</t>
    <phoneticPr fontId="49"/>
  </si>
  <si>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</si>
  <si>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</si>
  <si>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</si>
  <si>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</si>
  <si>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</si>
  <si>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</si>
  <si>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</si>
  <si>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</si>
  <si>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</si>
  <si>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</si>
  <si>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</si>
  <si>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</si>
  <si>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</si>
  <si>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</si>
  <si>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</si>
  <si>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</si>
  <si>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</si>
  <si>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</si>
  <si>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</si>
  <si>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</si>
  <si>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</si>
  <si>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</si>
  <si>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</si>
  <si>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</si>
  <si>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</si>
  <si>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</si>
  <si>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</si>
  <si>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</si>
  <si>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</si>
  <si>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</si>
  <si>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</si>
  <si>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</si>
  <si>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</si>
  <si>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</si>
  <si>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</si>
  <si>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</si>
  <si>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（参考様式１）</t>
    <rPh sb="1" eb="3">
      <t>サンコウ</t>
    </rPh>
    <rPh sb="3" eb="5">
      <t>ヨウシキ</t>
    </rPh>
    <phoneticPr fontId="4"/>
  </si>
  <si>
    <t>経歴書</t>
    <phoneticPr fontId="4"/>
  </si>
  <si>
    <t>カナ</t>
    <phoneticPr fontId="4"/>
  </si>
  <si>
    <t>オペレーター</t>
    <phoneticPr fontId="4"/>
  </si>
  <si>
    <t>～</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</si>
  <si>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</si>
  <si>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定期巡回・随時対応型訪問介護看護</t>
    <rPh sb="0" eb="4">
      <t>テイキジュンカイ</t>
    </rPh>
    <rPh sb="5" eb="16">
      <t>ズイジタイオウガタホウモンカイゴカンゴ</t>
    </rPh>
    <phoneticPr fontId="4"/>
  </si>
  <si>
    <t>夜間対応型訪問介護</t>
    <rPh sb="0" eb="9">
      <t>ヤカンタイオウガタホウモンカイゴ</t>
    </rPh>
    <phoneticPr fontId="4"/>
  </si>
  <si>
    <t>地域密着型通所介護</t>
    <rPh sb="0" eb="9">
      <t>チイキミッチャクガタツウショカイゴ</t>
    </rPh>
    <phoneticPr fontId="4"/>
  </si>
  <si>
    <t>認知症対応型通所介護</t>
    <rPh sb="0" eb="10">
      <t>ニンチショウタイオウガタツウショカイゴ</t>
    </rPh>
    <phoneticPr fontId="4"/>
  </si>
  <si>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</si>
  <si>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小規模多機能型居宅介護（予防含む）</t>
    <rPh sb="0" eb="11">
      <t>ショウキボタキノウガタキョタクカイゴ</t>
    </rPh>
    <rPh sb="12" eb="15">
      <t>ヨボウフク</t>
    </rPh>
    <phoneticPr fontId="4"/>
  </si>
  <si>
    <t>認知症対応型共同生活介護（介護予防含む）</t>
    <rPh sb="0" eb="12">
      <t>ニンチショウタイオウガタキョウドウセイカツカイゴ</t>
    </rPh>
    <rPh sb="13" eb="17">
      <t>カイゴヨボウ</t>
    </rPh>
    <rPh sb="17" eb="18">
      <t>フク</t>
    </rPh>
    <phoneticPr fontId="4"/>
  </si>
  <si>
    <t>看護小規模多機能型居宅介護</t>
    <rPh sb="0" eb="2">
      <t>カンゴ</t>
    </rPh>
    <rPh sb="2" eb="13">
      <t>ショウキボタキノウガタキョタクカイゴ</t>
    </rPh>
    <phoneticPr fontId="4"/>
  </si>
  <si>
    <t>豊島区長 殿</t>
    <phoneticPr fontId="3"/>
  </si>
  <si>
    <t>（標準様式４）</t>
  </si>
  <si>
    <t>設備等一覧表</t>
  </si>
  <si>
    <t>サービス種類　（</t>
  </si>
  <si>
    <t>）</t>
  </si>
  <si>
    <t>事業所名・施設名　（</t>
  </si>
  <si>
    <t>チェック欄</t>
  </si>
  <si>
    <t>設備の種類</t>
  </si>
  <si>
    <t>設備基準上適合すべき項目</t>
  </si>
  <si>
    <t>（例）消火設備その他非常災害に際して必要な設備</t>
  </si>
  <si>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</si>
  <si>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</si>
  <si>
    <t>豊島区長 殿</t>
    <rPh sb="0" eb="2">
      <t>トシマ</t>
    </rPh>
    <rPh sb="2" eb="3">
      <t>ク</t>
    </rPh>
    <rPh sb="3" eb="4">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</si>
</sst>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d&quot;日&quot;;@"/>
    <numFmt numFmtId="177" formatCode="0.0"/>
    <numFmt numFmtId="178" formatCode="#,##0.0#"/>
    <numFmt numFmtId="179" formatCode="#,##0.##"/>
    <numFmt numFmtId="180" formatCode="#,##0&quot;人&quot;"/>
    <numFmt numFmtId="181" formatCode="#,##0.0&quot;人&quot;"/>
  </numFmts>
  <fonts count="57">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color theme="1"/>
      <name val="游ゴシック"/>
      <family val="2"/>
      <charset val="128"/>
      <scheme val="minor"/>
    </font>
    <font>
      <sz val="11"/>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0" tint="-4.9989318521683403E-2"/>
        <bgColor indexed="64"/>
      </patternFill>
    </fill>
  </fills>
  <borders count="1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9">
    <xf numFmtId="0" fontId="0" fillId="0" borderId="0">
      <alignment vertical="center"/>
    </xf>
    <xf numFmtId="0" fontId="1" fillId="0" borderId="0" applyBorder="0"/>
    <xf numFmtId="0" fontId="6" fillId="0" borderId="0"/>
    <xf numFmtId="0" fontId="1" fillId="0" borderId="0" applyBorder="0"/>
    <xf numFmtId="0" fontId="10" fillId="0" borderId="0"/>
    <xf numFmtId="0" fontId="8" fillId="0" borderId="0">
      <alignment vertical="center"/>
    </xf>
    <xf numFmtId="38" fontId="8" fillId="0" borderId="0" applyFont="0" applyFill="0" applyBorder="0" applyAlignment="0" applyProtection="0">
      <alignment vertical="center"/>
    </xf>
    <xf numFmtId="0" fontId="6" fillId="0" borderId="0"/>
    <xf numFmtId="0" fontId="48" fillId="0" borderId="0"/>
  </cellStyleXfs>
  <cellXfs count="812">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2" fillId="2" borderId="0" xfId="4" applyFont="1" applyFill="1" applyBorder="1" applyAlignment="1">
      <alignment horizontal="left" vertical="top"/>
    </xf>
    <xf numFmtId="0" fontId="12" fillId="2" borderId="0" xfId="4" applyFont="1" applyFill="1" applyAlignment="1">
      <alignment horizontal="left" vertical="top"/>
    </xf>
    <xf numFmtId="0" fontId="13" fillId="2" borderId="17" xfId="4" applyFont="1" applyFill="1" applyBorder="1" applyAlignment="1">
      <alignment horizontal="center" vertical="center"/>
    </xf>
    <xf numFmtId="0" fontId="14" fillId="2" borderId="0" xfId="4" applyFont="1" applyFill="1" applyBorder="1" applyAlignment="1">
      <alignment vertical="top"/>
    </xf>
    <xf numFmtId="0" fontId="13" fillId="2" borderId="21"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5" fillId="2" borderId="27" xfId="4" applyFont="1" applyFill="1" applyBorder="1" applyAlignment="1">
      <alignment horizontal="center" vertical="center" shrinkToFit="1"/>
    </xf>
    <xf numFmtId="49" fontId="13" fillId="2" borderId="28" xfId="4" applyNumberFormat="1"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28" xfId="4" applyFont="1" applyFill="1" applyBorder="1" applyAlignment="1">
      <alignment horizontal="left" vertical="center" wrapText="1"/>
    </xf>
    <xf numFmtId="0" fontId="13" fillId="2" borderId="0" xfId="4" applyFont="1" applyFill="1" applyAlignment="1">
      <alignment horizontal="center" vertical="center" wrapText="1"/>
    </xf>
    <xf numFmtId="49" fontId="15" fillId="2" borderId="2" xfId="4" applyNumberFormat="1" applyFont="1" applyFill="1" applyBorder="1" applyAlignment="1">
      <alignment horizontal="right" vertical="center" wrapText="1"/>
    </xf>
    <xf numFmtId="49" fontId="13" fillId="2" borderId="3" xfId="4" applyNumberFormat="1" applyFont="1" applyFill="1" applyBorder="1" applyAlignment="1">
      <alignment horizontal="center" vertical="center" shrinkToFit="1"/>
    </xf>
    <xf numFmtId="0" fontId="13" fillId="2" borderId="23" xfId="4" applyFont="1" applyFill="1" applyBorder="1" applyAlignment="1">
      <alignment horizontal="center" vertical="center" shrinkToFit="1"/>
    </xf>
    <xf numFmtId="0" fontId="13" fillId="2" borderId="38" xfId="4" applyFont="1" applyFill="1" applyBorder="1" applyAlignment="1">
      <alignment horizontal="center" vertical="center" wrapText="1"/>
    </xf>
    <xf numFmtId="0" fontId="15" fillId="2" borderId="28" xfId="4" applyFont="1" applyFill="1" applyBorder="1" applyAlignment="1">
      <alignment vertical="center" shrinkToFit="1"/>
    </xf>
    <xf numFmtId="49" fontId="15" fillId="2" borderId="28" xfId="4" applyNumberFormat="1" applyFont="1" applyFill="1" applyBorder="1" applyAlignment="1">
      <alignment horizontal="center" vertical="center" wrapText="1"/>
    </xf>
    <xf numFmtId="0" fontId="15" fillId="2" borderId="28"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38" xfId="4" applyFont="1" applyFill="1" applyBorder="1" applyAlignment="1">
      <alignment horizontal="center" vertical="center" shrinkToFit="1"/>
    </xf>
    <xf numFmtId="49" fontId="12" fillId="2" borderId="28" xfId="4" applyNumberFormat="1"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0" xfId="4" applyFont="1" applyFill="1" applyAlignment="1">
      <alignment horizontal="center" vertical="center" textRotation="255" wrapText="1"/>
    </xf>
    <xf numFmtId="0" fontId="13" fillId="2" borderId="0" xfId="4" applyFont="1" applyFill="1" applyAlignment="1">
      <alignment vertical="center" wrapText="1"/>
    </xf>
    <xf numFmtId="0" fontId="12" fillId="2" borderId="0" xfId="4" applyFont="1" applyFill="1" applyAlignment="1">
      <alignment horizontal="left" vertical="top" indent="4"/>
    </xf>
    <xf numFmtId="0" fontId="12" fillId="2" borderId="0" xfId="4" applyFont="1" applyFill="1" applyAlignment="1">
      <alignment horizontal="left" vertical="top" indent="7"/>
    </xf>
    <xf numFmtId="0" fontId="12" fillId="2" borderId="0" xfId="4" applyFont="1" applyFill="1" applyBorder="1" applyAlignment="1">
      <alignment horizontal="left" vertical="top" indent="6"/>
    </xf>
    <xf numFmtId="0" fontId="12" fillId="2" borderId="0" xfId="4" applyFont="1" applyFill="1" applyAlignment="1">
      <alignment horizontal="left" vertical="top" indent="6"/>
    </xf>
    <xf numFmtId="0" fontId="17" fillId="2" borderId="0" xfId="4" applyFont="1" applyFill="1" applyAlignment="1">
      <alignment horizontal="left" vertical="top"/>
    </xf>
    <xf numFmtId="0" fontId="16" fillId="2" borderId="0" xfId="4" applyFont="1" applyFill="1" applyAlignment="1">
      <alignment horizontal="left" vertical="top"/>
    </xf>
    <xf numFmtId="0" fontId="18" fillId="2" borderId="70" xfId="4" applyFont="1" applyFill="1" applyBorder="1" applyAlignment="1">
      <alignment horizontal="center" vertical="center" wrapText="1"/>
    </xf>
    <xf numFmtId="0" fontId="19" fillId="2" borderId="28" xfId="4" applyFont="1" applyFill="1" applyBorder="1" applyAlignment="1">
      <alignment vertical="center" shrinkToFit="1"/>
    </xf>
    <xf numFmtId="49" fontId="20" fillId="2" borderId="28" xfId="4" applyNumberFormat="1" applyFont="1" applyFill="1" applyBorder="1" applyAlignment="1">
      <alignment horizontal="center" vertical="center" wrapText="1"/>
    </xf>
    <xf numFmtId="0" fontId="19" fillId="2" borderId="28"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6" fillId="2" borderId="84" xfId="4" applyFont="1" applyFill="1" applyBorder="1" applyAlignment="1">
      <alignment horizontal="left" vertical="center"/>
    </xf>
    <xf numFmtId="0" fontId="19" fillId="2" borderId="27" xfId="4" applyFont="1" applyFill="1" applyBorder="1" applyAlignment="1">
      <alignment horizontal="center" vertical="center" shrinkToFit="1"/>
    </xf>
    <xf numFmtId="49" fontId="18" fillId="2" borderId="28" xfId="4" applyNumberFormat="1" applyFont="1" applyFill="1" applyBorder="1" applyAlignment="1">
      <alignment horizontal="center" vertical="center" wrapText="1"/>
    </xf>
    <xf numFmtId="0" fontId="18" fillId="2" borderId="28" xfId="4" applyFont="1" applyFill="1" applyBorder="1" applyAlignment="1">
      <alignment horizontal="center" vertical="center" wrapText="1"/>
    </xf>
    <xf numFmtId="0" fontId="18" fillId="2" borderId="28" xfId="4" applyFont="1" applyFill="1" applyBorder="1" applyAlignment="1">
      <alignment horizontal="left" vertical="center" wrapText="1"/>
    </xf>
    <xf numFmtId="0" fontId="18" fillId="2" borderId="0" xfId="4" applyFont="1" applyFill="1" applyAlignment="1">
      <alignment horizontal="center" vertical="center" wrapText="1"/>
    </xf>
    <xf numFmtId="49" fontId="19" fillId="2" borderId="2" xfId="4" applyNumberFormat="1" applyFont="1" applyFill="1" applyBorder="1" applyAlignment="1">
      <alignment horizontal="right" vertical="center" wrapText="1"/>
    </xf>
    <xf numFmtId="49" fontId="18" fillId="2" borderId="3" xfId="4" applyNumberFormat="1" applyFont="1" applyFill="1" applyBorder="1" applyAlignment="1">
      <alignment horizontal="center" vertical="center" shrinkToFit="1"/>
    </xf>
    <xf numFmtId="0" fontId="18" fillId="2" borderId="23" xfId="4" applyFont="1" applyFill="1" applyBorder="1" applyAlignment="1">
      <alignment horizontal="center" vertical="center" shrinkToFit="1"/>
    </xf>
    <xf numFmtId="0" fontId="18" fillId="2" borderId="0" xfId="4" applyFont="1" applyFill="1" applyAlignment="1">
      <alignment horizontal="center" vertical="center" textRotation="255" wrapText="1"/>
    </xf>
    <xf numFmtId="0" fontId="18" fillId="2" borderId="0" xfId="4" applyFont="1" applyFill="1" applyAlignment="1">
      <alignment vertical="center" wrapText="1"/>
    </xf>
    <xf numFmtId="0" fontId="22" fillId="0" borderId="0" xfId="5" applyFont="1">
      <alignment vertical="center"/>
    </xf>
    <xf numFmtId="0" fontId="22" fillId="0" borderId="0" xfId="5" applyFont="1" applyAlignment="1">
      <alignment horizontal="left" vertical="center"/>
    </xf>
    <xf numFmtId="0" fontId="23" fillId="0" borderId="0" xfId="5" applyFont="1" applyAlignment="1">
      <alignment horizontal="left" vertical="center"/>
    </xf>
    <xf numFmtId="0" fontId="23" fillId="0" borderId="0" xfId="5" applyFont="1" applyAlignment="1">
      <alignment horizontal="right" vertical="center"/>
    </xf>
    <xf numFmtId="0" fontId="23" fillId="0" borderId="0" xfId="5" applyFont="1">
      <alignment vertical="center"/>
    </xf>
    <xf numFmtId="0" fontId="23" fillId="0" borderId="0" xfId="5" applyFont="1" applyFill="1" applyAlignment="1">
      <alignment horizontal="right" vertical="center"/>
    </xf>
    <xf numFmtId="0" fontId="23" fillId="0" borderId="0" xfId="5" applyFont="1" applyFill="1" applyAlignment="1">
      <alignment vertical="center"/>
    </xf>
    <xf numFmtId="0" fontId="23" fillId="2" borderId="0" xfId="5" applyFont="1" applyFill="1" applyAlignment="1">
      <alignment vertical="center"/>
    </xf>
    <xf numFmtId="0" fontId="23" fillId="2" borderId="0" xfId="5" applyFont="1" applyFill="1">
      <alignment vertical="center"/>
    </xf>
    <xf numFmtId="0" fontId="23" fillId="2" borderId="0" xfId="5" applyFont="1" applyFill="1" applyAlignment="1">
      <alignment horizontal="center" vertical="center"/>
    </xf>
    <xf numFmtId="0" fontId="22" fillId="2" borderId="0" xfId="5" quotePrefix="1" applyFont="1" applyFill="1" applyBorder="1" applyAlignment="1">
      <alignment vertical="center"/>
    </xf>
    <xf numFmtId="0" fontId="23" fillId="0" borderId="0" xfId="5" applyFont="1" applyProtection="1">
      <alignment vertical="center"/>
    </xf>
    <xf numFmtId="0" fontId="23" fillId="0" borderId="0" xfId="5" applyFont="1" applyAlignment="1" applyProtection="1">
      <alignment horizontal="left" vertical="center"/>
    </xf>
    <xf numFmtId="0" fontId="23" fillId="0" borderId="0" xfId="5" applyFont="1" applyAlignment="1" applyProtection="1">
      <alignment horizontal="right" vertical="center"/>
    </xf>
    <xf numFmtId="0" fontId="23" fillId="2" borderId="0" xfId="5" applyFont="1" applyFill="1" applyAlignment="1" applyProtection="1">
      <alignment vertical="center"/>
    </xf>
    <xf numFmtId="0" fontId="23" fillId="2" borderId="0" xfId="5" applyFont="1" applyFill="1" applyProtection="1">
      <alignment vertical="center"/>
    </xf>
    <xf numFmtId="0" fontId="23" fillId="2" borderId="0" xfId="5" applyFont="1" applyFill="1" applyAlignment="1" applyProtection="1">
      <alignment horizontal="center" vertical="center"/>
    </xf>
    <xf numFmtId="0" fontId="23" fillId="0" borderId="0" xfId="5" applyFont="1" applyAlignment="1" applyProtection="1">
      <alignment horizontal="center" vertical="center"/>
    </xf>
    <xf numFmtId="0" fontId="22" fillId="0" borderId="0" xfId="5" applyFont="1" applyProtection="1">
      <alignment vertical="center"/>
    </xf>
    <xf numFmtId="0" fontId="22" fillId="0" borderId="0" xfId="5" applyFont="1" applyAlignment="1">
      <alignment horizontal="right" vertical="center"/>
    </xf>
    <xf numFmtId="0" fontId="22" fillId="0" borderId="0" xfId="5" applyFont="1" applyBorder="1" applyAlignment="1" applyProtection="1">
      <alignment horizontal="left" vertical="center"/>
    </xf>
    <xf numFmtId="0" fontId="22" fillId="0" borderId="0" xfId="5" applyFont="1" applyBorder="1" applyAlignment="1" applyProtection="1">
      <alignment vertical="center"/>
    </xf>
    <xf numFmtId="20" fontId="22" fillId="2" borderId="0" xfId="5" applyNumberFormat="1" applyFont="1" applyFill="1" applyBorder="1" applyAlignment="1" applyProtection="1">
      <alignment vertical="center"/>
    </xf>
    <xf numFmtId="0" fontId="22" fillId="2" borderId="0" xfId="5" applyFont="1" applyFill="1" applyBorder="1" applyAlignment="1" applyProtection="1">
      <alignment horizontal="center" vertical="center"/>
    </xf>
    <xf numFmtId="0" fontId="22" fillId="2" borderId="0" xfId="5" applyFont="1" applyFill="1" applyBorder="1" applyAlignment="1" applyProtection="1">
      <alignment vertical="center"/>
    </xf>
    <xf numFmtId="0" fontId="24" fillId="0" borderId="0" xfId="5" applyFont="1">
      <alignment vertical="center"/>
    </xf>
    <xf numFmtId="0" fontId="22" fillId="0" borderId="0" xfId="5" applyFont="1" applyBorder="1" applyAlignment="1" applyProtection="1">
      <alignment horizontal="center" vertical="center"/>
    </xf>
    <xf numFmtId="0" fontId="22" fillId="0" borderId="0" xfId="5" applyFont="1" applyAlignment="1" applyProtection="1">
      <alignment horizontal="right" vertical="center"/>
    </xf>
    <xf numFmtId="0" fontId="22" fillId="2" borderId="0" xfId="5" applyFont="1" applyFill="1" applyBorder="1" applyAlignment="1" applyProtection="1">
      <alignment horizontal="left" vertical="center"/>
    </xf>
    <xf numFmtId="20" fontId="22" fillId="0" borderId="0" xfId="5" applyNumberFormat="1" applyFont="1" applyBorder="1" applyAlignment="1" applyProtection="1">
      <alignment vertical="center"/>
    </xf>
    <xf numFmtId="0" fontId="22" fillId="0" borderId="0" xfId="5" applyFont="1" applyBorder="1" applyAlignment="1" applyProtection="1">
      <alignment horizontal="right" vertical="center"/>
    </xf>
    <xf numFmtId="177" fontId="22" fillId="0" borderId="0" xfId="5" applyNumberFormat="1" applyFont="1" applyBorder="1" applyAlignment="1" applyProtection="1">
      <alignment vertical="center"/>
    </xf>
    <xf numFmtId="0" fontId="24" fillId="0" borderId="0" xfId="5" applyFont="1" applyBorder="1" applyAlignment="1" applyProtection="1">
      <alignment horizontal="left" vertical="center"/>
    </xf>
    <xf numFmtId="0" fontId="25" fillId="0" borderId="0" xfId="5" applyFont="1" applyProtection="1">
      <alignment vertical="center"/>
    </xf>
    <xf numFmtId="0" fontId="25" fillId="0" borderId="0" xfId="5" applyFont="1" applyAlignment="1" applyProtection="1">
      <alignment horizontal="left" vertical="center"/>
    </xf>
    <xf numFmtId="0" fontId="25" fillId="0" borderId="0" xfId="5" applyFont="1">
      <alignment vertical="center"/>
    </xf>
    <xf numFmtId="0" fontId="25" fillId="0" borderId="0" xfId="5" applyFont="1" applyAlignment="1">
      <alignment horizontal="left" vertical="center"/>
    </xf>
    <xf numFmtId="0" fontId="25" fillId="0" borderId="0" xfId="5" applyFont="1" applyAlignment="1">
      <alignment horizontal="right" vertical="center"/>
    </xf>
    <xf numFmtId="0" fontId="22" fillId="0" borderId="90" xfId="5" applyFont="1" applyBorder="1" applyAlignment="1">
      <alignment horizontal="center" vertical="center" wrapText="1"/>
    </xf>
    <xf numFmtId="0" fontId="22" fillId="0" borderId="80" xfId="5" applyFont="1" applyBorder="1" applyAlignment="1">
      <alignment horizontal="center" vertical="center" wrapText="1"/>
    </xf>
    <xf numFmtId="0" fontId="22" fillId="0" borderId="79" xfId="5" applyFont="1" applyBorder="1" applyAlignment="1">
      <alignment vertical="center" wrapText="1"/>
    </xf>
    <xf numFmtId="0" fontId="22" fillId="0" borderId="91" xfId="5" applyFont="1" applyBorder="1" applyAlignment="1">
      <alignment vertical="center" wrapText="1"/>
    </xf>
    <xf numFmtId="0" fontId="22" fillId="0" borderId="11" xfId="5" applyFont="1" applyBorder="1" applyAlignment="1">
      <alignment horizontal="center" vertical="center" wrapText="1"/>
    </xf>
    <xf numFmtId="0" fontId="22" fillId="0" borderId="12" xfId="5" applyFont="1" applyBorder="1" applyAlignment="1">
      <alignment horizontal="center" vertical="center" wrapText="1"/>
    </xf>
    <xf numFmtId="0" fontId="22" fillId="0" borderId="0" xfId="5" applyFont="1" applyBorder="1" applyAlignment="1">
      <alignment vertical="center" wrapText="1"/>
    </xf>
    <xf numFmtId="0" fontId="22" fillId="0" borderId="31" xfId="5" applyFont="1" applyBorder="1" applyAlignment="1">
      <alignment vertical="center" wrapText="1"/>
    </xf>
    <xf numFmtId="0" fontId="24" fillId="0" borderId="3" xfId="5" applyFont="1" applyBorder="1" applyAlignment="1">
      <alignment horizontal="center" vertical="center"/>
    </xf>
    <xf numFmtId="0" fontId="24" fillId="0" borderId="23" xfId="5" applyFont="1" applyBorder="1" applyAlignment="1">
      <alignment horizontal="center" vertical="center"/>
    </xf>
    <xf numFmtId="0" fontId="24" fillId="0" borderId="96" xfId="5" applyFont="1" applyBorder="1" applyAlignment="1">
      <alignment horizontal="center" vertical="center"/>
    </xf>
    <xf numFmtId="0" fontId="24" fillId="0" borderId="71" xfId="5" applyFont="1" applyBorder="1" applyAlignment="1">
      <alignment horizontal="center" vertical="center"/>
    </xf>
    <xf numFmtId="0" fontId="24" fillId="0" borderId="71" xfId="5" applyFont="1" applyFill="1" applyBorder="1" applyAlignment="1">
      <alignment horizontal="center" vertical="center"/>
    </xf>
    <xf numFmtId="0" fontId="24" fillId="0" borderId="23" xfId="5" applyFont="1" applyFill="1" applyBorder="1" applyAlignment="1">
      <alignment horizontal="center" vertical="center"/>
    </xf>
    <xf numFmtId="0" fontId="24" fillId="0" borderId="96" xfId="5" applyFont="1" applyFill="1" applyBorder="1" applyAlignment="1">
      <alignment horizontal="center" vertical="center"/>
    </xf>
    <xf numFmtId="0" fontId="22" fillId="0" borderId="87" xfId="5" applyFont="1" applyBorder="1" applyAlignment="1">
      <alignment horizontal="center" vertical="center" wrapText="1"/>
    </xf>
    <xf numFmtId="0" fontId="22" fillId="0" borderId="85" xfId="5" applyFont="1" applyBorder="1" applyAlignment="1">
      <alignment horizontal="center" vertical="center" wrapText="1"/>
    </xf>
    <xf numFmtId="0" fontId="22" fillId="0" borderId="84" xfId="5" applyFont="1" applyBorder="1" applyAlignment="1">
      <alignment vertical="center" wrapText="1"/>
    </xf>
    <xf numFmtId="0" fontId="22" fillId="0" borderId="88" xfId="5" applyFont="1" applyBorder="1" applyAlignment="1">
      <alignment vertical="center" wrapText="1"/>
    </xf>
    <xf numFmtId="0" fontId="24" fillId="0" borderId="75" xfId="5" applyNumberFormat="1" applyFont="1" applyFill="1" applyBorder="1" applyAlignment="1">
      <alignment horizontal="center" vertical="center" wrapText="1"/>
    </xf>
    <xf numFmtId="0" fontId="24" fillId="0" borderId="73" xfId="5" applyNumberFormat="1" applyFont="1" applyFill="1" applyBorder="1" applyAlignment="1">
      <alignment horizontal="center" vertical="center" wrapText="1"/>
    </xf>
    <xf numFmtId="0" fontId="24" fillId="0" borderId="98" xfId="5" applyNumberFormat="1" applyFont="1" applyFill="1" applyBorder="1" applyAlignment="1">
      <alignment horizontal="center" vertical="center" wrapText="1"/>
    </xf>
    <xf numFmtId="0" fontId="24" fillId="0" borderId="72" xfId="5" applyNumberFormat="1" applyFont="1" applyFill="1" applyBorder="1" applyAlignment="1">
      <alignment horizontal="center" vertical="center" wrapText="1"/>
    </xf>
    <xf numFmtId="0" fontId="22" fillId="2" borderId="90" xfId="5" applyFont="1" applyFill="1" applyBorder="1" applyAlignment="1" applyProtection="1">
      <alignment horizontal="center" vertical="center" shrinkToFit="1"/>
    </xf>
    <xf numFmtId="0" fontId="22" fillId="2" borderId="80" xfId="5" applyFont="1" applyFill="1" applyBorder="1" applyAlignment="1" applyProtection="1">
      <alignment horizontal="center" vertical="center" shrinkToFit="1"/>
    </xf>
    <xf numFmtId="0" fontId="25" fillId="0" borderId="90" xfId="5" applyFont="1" applyBorder="1" applyAlignment="1">
      <alignment vertical="center"/>
    </xf>
    <xf numFmtId="0" fontId="25" fillId="0" borderId="79" xfId="5" applyFont="1" applyBorder="1" applyAlignment="1">
      <alignment vertical="center"/>
    </xf>
    <xf numFmtId="0" fontId="25" fillId="0" borderId="91" xfId="5" applyFont="1" applyBorder="1" applyAlignment="1">
      <alignment vertical="center"/>
    </xf>
    <xf numFmtId="0" fontId="22" fillId="4" borderId="102" xfId="5" applyFont="1" applyFill="1" applyBorder="1" applyAlignment="1" applyProtection="1">
      <alignment horizontal="center" vertical="center" shrinkToFit="1"/>
      <protection locked="0"/>
    </xf>
    <xf numFmtId="0" fontId="22" fillId="4" borderId="103" xfId="5" applyFont="1" applyFill="1" applyBorder="1" applyAlignment="1" applyProtection="1">
      <alignment horizontal="center" vertical="center" shrinkToFit="1"/>
      <protection locked="0"/>
    </xf>
    <xf numFmtId="0" fontId="22" fillId="4" borderId="104" xfId="5" applyFont="1" applyFill="1" applyBorder="1" applyAlignment="1" applyProtection="1">
      <alignment horizontal="center" vertical="center" shrinkToFit="1"/>
      <protection locked="0"/>
    </xf>
    <xf numFmtId="0" fontId="22" fillId="2" borderId="11" xfId="5" applyFont="1" applyFill="1" applyBorder="1" applyAlignment="1" applyProtection="1">
      <alignment horizontal="center" vertical="center" shrinkToFit="1"/>
    </xf>
    <xf numFmtId="0" fontId="22" fillId="2" borderId="12" xfId="5" applyFont="1" applyFill="1" applyBorder="1" applyAlignment="1" applyProtection="1">
      <alignment horizontal="center" vertical="center" shrinkToFit="1"/>
    </xf>
    <xf numFmtId="0" fontId="25" fillId="0" borderId="109" xfId="5" applyFont="1" applyBorder="1" applyAlignment="1">
      <alignment vertical="center"/>
    </xf>
    <xf numFmtId="0" fontId="25" fillId="0" borderId="110" xfId="5" applyFont="1" applyBorder="1" applyAlignment="1">
      <alignment vertical="center"/>
    </xf>
    <xf numFmtId="0" fontId="25" fillId="0" borderId="111" xfId="5" applyFont="1" applyBorder="1" applyAlignment="1">
      <alignment vertical="center"/>
    </xf>
    <xf numFmtId="178" fontId="22" fillId="0" borderId="112" xfId="5" applyNumberFormat="1" applyFont="1" applyBorder="1" applyAlignment="1">
      <alignment horizontal="center" vertical="center" shrinkToFit="1"/>
    </xf>
    <xf numFmtId="178" fontId="22" fillId="0" borderId="113" xfId="5" applyNumberFormat="1" applyFont="1" applyBorder="1" applyAlignment="1">
      <alignment horizontal="center" vertical="center" shrinkToFit="1"/>
    </xf>
    <xf numFmtId="178" fontId="22" fillId="0" borderId="114" xfId="5" applyNumberFormat="1" applyFont="1" applyBorder="1" applyAlignment="1">
      <alignment horizontal="center" vertical="center" shrinkToFit="1"/>
    </xf>
    <xf numFmtId="0" fontId="22" fillId="2" borderId="8" xfId="5" applyFont="1" applyFill="1" applyBorder="1" applyAlignment="1" applyProtection="1">
      <alignment horizontal="center" vertical="center" shrinkToFit="1"/>
    </xf>
    <xf numFmtId="0" fontId="22" fillId="2" borderId="10" xfId="5" applyFont="1" applyFill="1" applyBorder="1" applyAlignment="1" applyProtection="1">
      <alignment horizontal="center" vertical="center" shrinkToFit="1"/>
    </xf>
    <xf numFmtId="0" fontId="25" fillId="0" borderId="8" xfId="5" applyFont="1" applyBorder="1" applyAlignment="1">
      <alignment vertical="center"/>
    </xf>
    <xf numFmtId="0" fontId="25" fillId="0" borderId="9" xfId="5" applyFont="1" applyBorder="1" applyAlignment="1">
      <alignment vertical="center"/>
    </xf>
    <xf numFmtId="0" fontId="25" fillId="0" borderId="117" xfId="5" applyFont="1" applyBorder="1" applyAlignment="1">
      <alignment vertical="center"/>
    </xf>
    <xf numFmtId="0" fontId="22" fillId="4" borderId="118" xfId="5" applyFont="1" applyFill="1" applyBorder="1" applyAlignment="1" applyProtection="1">
      <alignment horizontal="center" vertical="center" shrinkToFit="1"/>
      <protection locked="0"/>
    </xf>
    <xf numFmtId="0" fontId="22" fillId="4" borderId="119" xfId="5" applyFont="1" applyFill="1" applyBorder="1" applyAlignment="1" applyProtection="1">
      <alignment horizontal="center" vertical="center" shrinkToFit="1"/>
      <protection locked="0"/>
    </xf>
    <xf numFmtId="0" fontId="22" fillId="4" borderId="120" xfId="5" applyFont="1" applyFill="1" applyBorder="1" applyAlignment="1" applyProtection="1">
      <alignment horizontal="center" vertical="center" shrinkToFit="1"/>
      <protection locked="0"/>
    </xf>
    <xf numFmtId="0" fontId="22" fillId="4" borderId="121" xfId="5" applyFont="1" applyFill="1" applyBorder="1" applyAlignment="1" applyProtection="1">
      <alignment horizontal="center" vertical="center" shrinkToFit="1"/>
      <protection locked="0"/>
    </xf>
    <xf numFmtId="0" fontId="25" fillId="0" borderId="125" xfId="5" applyFont="1" applyBorder="1" applyAlignment="1">
      <alignment vertical="center"/>
    </xf>
    <xf numFmtId="0" fontId="25" fillId="0" borderId="126" xfId="5" applyFont="1" applyBorder="1" applyAlignment="1">
      <alignment vertical="center"/>
    </xf>
    <xf numFmtId="0" fontId="25" fillId="0" borderId="127" xfId="5" applyFont="1" applyBorder="1" applyAlignment="1">
      <alignment vertical="center"/>
    </xf>
    <xf numFmtId="0" fontId="25" fillId="0" borderId="11" xfId="5" applyFont="1" applyBorder="1" applyAlignment="1">
      <alignment vertical="center"/>
    </xf>
    <xf numFmtId="0" fontId="25" fillId="0" borderId="0" xfId="5" applyFont="1" applyBorder="1" applyAlignment="1">
      <alignment vertical="center"/>
    </xf>
    <xf numFmtId="0" fontId="25" fillId="0" borderId="31" xfId="5" applyFont="1" applyBorder="1" applyAlignment="1">
      <alignment vertical="center"/>
    </xf>
    <xf numFmtId="0" fontId="22" fillId="2" borderId="13" xfId="5" applyFont="1" applyFill="1" applyBorder="1" applyAlignment="1" applyProtection="1">
      <alignment horizontal="center" vertical="center" shrinkToFit="1"/>
    </xf>
    <xf numFmtId="0" fontId="22" fillId="2" borderId="15" xfId="5" applyFont="1" applyFill="1" applyBorder="1" applyAlignment="1" applyProtection="1">
      <alignment horizontal="center" vertical="center" shrinkToFit="1"/>
    </xf>
    <xf numFmtId="0" fontId="22" fillId="2" borderId="87" xfId="5" applyFont="1" applyFill="1" applyBorder="1" applyAlignment="1" applyProtection="1">
      <alignment horizontal="center" vertical="center" shrinkToFit="1"/>
    </xf>
    <xf numFmtId="0" fontId="22" fillId="2" borderId="85" xfId="5" applyFont="1" applyFill="1" applyBorder="1" applyAlignment="1" applyProtection="1">
      <alignment horizontal="center" vertical="center" shrinkToFit="1"/>
    </xf>
    <xf numFmtId="0" fontId="25" fillId="0" borderId="131" xfId="5" applyFont="1" applyBorder="1" applyAlignment="1">
      <alignment vertical="center"/>
    </xf>
    <xf numFmtId="0" fontId="25" fillId="0" borderId="132" xfId="5" applyFont="1" applyBorder="1" applyAlignment="1">
      <alignment vertical="center"/>
    </xf>
    <xf numFmtId="0" fontId="25" fillId="0" borderId="133" xfId="5" applyFont="1" applyBorder="1" applyAlignment="1">
      <alignment vertical="center"/>
    </xf>
    <xf numFmtId="178" fontId="22" fillId="0" borderId="134" xfId="5" applyNumberFormat="1" applyFont="1" applyBorder="1" applyAlignment="1">
      <alignment horizontal="center" vertical="center" shrinkToFit="1"/>
    </xf>
    <xf numFmtId="178" fontId="22" fillId="0" borderId="135" xfId="5" applyNumberFormat="1" applyFont="1" applyBorder="1" applyAlignment="1">
      <alignment horizontal="center" vertical="center" shrinkToFit="1"/>
    </xf>
    <xf numFmtId="178" fontId="22" fillId="0" borderId="136" xfId="5" applyNumberFormat="1" applyFont="1" applyBorder="1" applyAlignment="1">
      <alignment horizontal="center" vertical="center" shrinkToFit="1"/>
    </xf>
    <xf numFmtId="0" fontId="25" fillId="2" borderId="0" xfId="5" applyFont="1" applyFill="1" applyBorder="1" applyAlignment="1">
      <alignment horizontal="center" vertical="center"/>
    </xf>
    <xf numFmtId="0" fontId="25" fillId="2" borderId="0" xfId="5" applyFont="1" applyFill="1" applyBorder="1" applyAlignment="1" applyProtection="1">
      <alignment horizontal="center" vertical="center" shrinkToFit="1"/>
      <protection locked="0"/>
    </xf>
    <xf numFmtId="0" fontId="25" fillId="2" borderId="0" xfId="5" applyFont="1" applyFill="1" applyBorder="1" applyAlignment="1" applyProtection="1">
      <alignment horizontal="center" vertical="center" wrapText="1"/>
      <protection locked="0"/>
    </xf>
    <xf numFmtId="0" fontId="25" fillId="2" borderId="0" xfId="5" applyFont="1" applyFill="1" applyBorder="1" applyAlignment="1" applyProtection="1">
      <alignment horizontal="left" vertical="center" wrapText="1"/>
      <protection locked="0"/>
    </xf>
    <xf numFmtId="0" fontId="26" fillId="2" borderId="0" xfId="5" applyFont="1" applyFill="1" applyBorder="1" applyAlignment="1">
      <alignment vertical="center"/>
    </xf>
    <xf numFmtId="0" fontId="28" fillId="2" borderId="0" xfId="5" applyFont="1" applyFill="1" applyBorder="1" applyAlignment="1">
      <alignment vertical="center"/>
    </xf>
    <xf numFmtId="0" fontId="28" fillId="2" borderId="0" xfId="5" applyFont="1" applyFill="1" applyBorder="1" applyAlignment="1">
      <alignment horizontal="center" vertical="center"/>
    </xf>
    <xf numFmtId="0" fontId="25" fillId="2" borderId="0" xfId="5" applyFont="1" applyFill="1" applyBorder="1" applyAlignment="1">
      <alignment horizontal="center" vertical="center" wrapText="1"/>
    </xf>
    <xf numFmtId="1" fontId="25" fillId="2" borderId="0" xfId="5" applyNumberFormat="1" applyFont="1" applyFill="1" applyBorder="1" applyAlignment="1">
      <alignment horizontal="center" vertical="center" wrapText="1"/>
    </xf>
    <xf numFmtId="0" fontId="24" fillId="2" borderId="0" xfId="5" applyFont="1" applyFill="1" applyBorder="1" applyAlignment="1" applyProtection="1">
      <alignment horizontal="center" vertical="center" wrapText="1"/>
      <protection locked="0"/>
    </xf>
    <xf numFmtId="0" fontId="24" fillId="0" borderId="0" xfId="5" applyFont="1" applyFill="1" applyBorder="1" applyAlignment="1">
      <alignment vertical="center"/>
    </xf>
    <xf numFmtId="0" fontId="24" fillId="0" borderId="0" xfId="5" applyFont="1" applyFill="1" applyBorder="1" applyAlignment="1">
      <alignment horizontal="left" vertical="center"/>
    </xf>
    <xf numFmtId="0" fontId="24" fillId="2" borderId="0" xfId="5" applyFont="1" applyFill="1" applyBorder="1" applyAlignment="1">
      <alignment horizontal="center" vertical="center" wrapText="1"/>
    </xf>
    <xf numFmtId="1" fontId="24" fillId="2" borderId="0" xfId="5" applyNumberFormat="1" applyFont="1" applyFill="1" applyBorder="1" applyAlignment="1">
      <alignment horizontal="center" vertical="center" wrapText="1"/>
    </xf>
    <xf numFmtId="0" fontId="24" fillId="0" borderId="0" xfId="5" applyFont="1" applyFill="1" applyAlignment="1">
      <alignment vertical="center"/>
    </xf>
    <xf numFmtId="0" fontId="24" fillId="0" borderId="0" xfId="5" applyFont="1" applyFill="1" applyBorder="1" applyAlignment="1">
      <alignment horizontal="centerContinuous" vertical="center"/>
    </xf>
    <xf numFmtId="179" fontId="24" fillId="0" borderId="0" xfId="5" applyNumberFormat="1" applyFont="1" applyFill="1" applyBorder="1" applyAlignment="1">
      <alignment vertical="center"/>
    </xf>
    <xf numFmtId="179" fontId="24" fillId="0" borderId="0" xfId="5" applyNumberFormat="1" applyFont="1" applyFill="1" applyAlignment="1">
      <alignment vertical="center"/>
    </xf>
    <xf numFmtId="180" fontId="25" fillId="2" borderId="0" xfId="5" applyNumberFormat="1" applyFont="1" applyFill="1" applyBorder="1" applyAlignment="1">
      <alignment horizontal="center" vertical="center"/>
    </xf>
    <xf numFmtId="0" fontId="24" fillId="2" borderId="0" xfId="5" applyFont="1" applyFill="1" applyBorder="1" applyAlignment="1" applyProtection="1">
      <alignment horizontal="center" vertical="center" shrinkToFit="1"/>
      <protection locked="0"/>
    </xf>
    <xf numFmtId="0" fontId="24" fillId="2" borderId="0" xfId="5" applyFont="1" applyFill="1" applyBorder="1" applyAlignment="1" applyProtection="1">
      <alignment horizontal="left" vertical="center" wrapText="1"/>
      <protection locked="0"/>
    </xf>
    <xf numFmtId="0" fontId="24" fillId="2" borderId="0" xfId="5" applyFont="1" applyFill="1" applyBorder="1" applyAlignment="1">
      <alignment vertical="center"/>
    </xf>
    <xf numFmtId="0" fontId="24" fillId="2" borderId="0" xfId="5" applyFont="1" applyFill="1" applyBorder="1" applyAlignment="1">
      <alignment horizontal="center" vertical="center"/>
    </xf>
    <xf numFmtId="0" fontId="24" fillId="0" borderId="0" xfId="5" applyFont="1" applyFill="1" applyBorder="1" applyAlignment="1" applyProtection="1">
      <alignment horizontal="right" vertical="center"/>
    </xf>
    <xf numFmtId="0" fontId="24" fillId="0" borderId="0" xfId="5" applyFont="1" applyFill="1" applyBorder="1" applyAlignment="1">
      <alignment horizontal="right" vertical="center"/>
    </xf>
    <xf numFmtId="0" fontId="24" fillId="0" borderId="0" xfId="5" applyFont="1" applyFill="1" applyBorder="1" applyAlignment="1">
      <alignment horizontal="center" vertical="center"/>
    </xf>
    <xf numFmtId="0" fontId="24" fillId="2" borderId="0" xfId="5" applyFont="1" applyFill="1">
      <alignment vertical="center"/>
    </xf>
    <xf numFmtId="0" fontId="25" fillId="0" borderId="0" xfId="5" applyFont="1" applyFill="1" applyAlignment="1">
      <alignment horizontal="left" vertical="center" wrapText="1"/>
    </xf>
    <xf numFmtId="0" fontId="25" fillId="0" borderId="0" xfId="5" applyFont="1" applyAlignment="1">
      <alignment horizontal="left" vertical="center" wrapText="1"/>
    </xf>
    <xf numFmtId="0" fontId="25" fillId="0" borderId="0" xfId="5" applyFont="1" applyFill="1">
      <alignment vertical="center"/>
    </xf>
    <xf numFmtId="0" fontId="25" fillId="0" borderId="0" xfId="5" applyFont="1" applyFill="1" applyAlignment="1">
      <alignment horizontal="left" vertical="center"/>
    </xf>
    <xf numFmtId="0" fontId="25" fillId="0" borderId="0" xfId="5" applyFont="1" applyFill="1" applyAlignment="1">
      <alignment vertical="center" textRotation="90"/>
    </xf>
    <xf numFmtId="0" fontId="25" fillId="0" borderId="139" xfId="5" applyFont="1" applyBorder="1" applyAlignment="1">
      <alignment vertical="center"/>
    </xf>
    <xf numFmtId="0" fontId="25" fillId="0" borderId="140" xfId="5" applyFont="1" applyBorder="1" applyAlignment="1">
      <alignment vertical="center"/>
    </xf>
    <xf numFmtId="0" fontId="25" fillId="0" borderId="141" xfId="5" applyFont="1" applyBorder="1" applyAlignment="1">
      <alignment vertical="center"/>
    </xf>
    <xf numFmtId="178" fontId="22" fillId="0" borderId="142" xfId="5" applyNumberFormat="1" applyFont="1" applyBorder="1" applyAlignment="1">
      <alignment horizontal="center" vertical="center" shrinkToFit="1"/>
    </xf>
    <xf numFmtId="0" fontId="29" fillId="2" borderId="0" xfId="5" applyFont="1" applyFill="1" applyAlignment="1" applyProtection="1">
      <alignment horizontal="left" vertical="center"/>
    </xf>
    <xf numFmtId="0" fontId="30" fillId="2" borderId="0" xfId="5" applyFont="1" applyFill="1" applyAlignment="1" applyProtection="1">
      <alignment horizontal="center" vertical="center"/>
    </xf>
    <xf numFmtId="0" fontId="30" fillId="2" borderId="0" xfId="5" applyFont="1" applyFill="1" applyProtection="1">
      <alignment vertical="center"/>
    </xf>
    <xf numFmtId="0" fontId="30" fillId="2" borderId="0" xfId="5" applyFont="1" applyFill="1" applyAlignment="1" applyProtection="1">
      <alignment horizontal="left" vertical="center"/>
    </xf>
    <xf numFmtId="0" fontId="31" fillId="2" borderId="0" xfId="5" applyFont="1" applyFill="1">
      <alignment vertical="center"/>
    </xf>
    <xf numFmtId="0" fontId="30" fillId="2" borderId="0" xfId="5" applyFont="1" applyFill="1">
      <alignment vertical="center"/>
    </xf>
    <xf numFmtId="0" fontId="31" fillId="2" borderId="0" xfId="5" applyFont="1" applyFill="1" applyAlignment="1">
      <alignment horizontal="left" vertical="center"/>
    </xf>
    <xf numFmtId="0" fontId="30" fillId="2" borderId="0" xfId="5" applyFont="1" applyFill="1" applyAlignment="1" applyProtection="1">
      <alignment horizontal="center" vertical="center"/>
      <protection locked="0"/>
    </xf>
    <xf numFmtId="0" fontId="30" fillId="6" borderId="23" xfId="5" applyFont="1" applyFill="1" applyBorder="1" applyAlignment="1" applyProtection="1">
      <alignment horizontal="center" vertical="center"/>
      <protection locked="0"/>
    </xf>
    <xf numFmtId="0" fontId="30" fillId="6" borderId="0" xfId="5" applyFont="1" applyFill="1" applyBorder="1" applyAlignment="1" applyProtection="1">
      <alignment horizontal="center" vertical="center"/>
      <protection locked="0"/>
    </xf>
    <xf numFmtId="20" fontId="30" fillId="6" borderId="23" xfId="5" applyNumberFormat="1" applyFont="1" applyFill="1" applyBorder="1" applyAlignment="1" applyProtection="1">
      <alignment horizontal="center" vertical="center"/>
      <protection locked="0"/>
    </xf>
    <xf numFmtId="0" fontId="30" fillId="2" borderId="0" xfId="5" applyFont="1" applyFill="1" applyAlignment="1" applyProtection="1">
      <alignment horizontal="right" vertical="center"/>
      <protection locked="0"/>
    </xf>
    <xf numFmtId="0" fontId="30" fillId="2" borderId="0" xfId="5" applyFont="1" applyFill="1" applyProtection="1">
      <alignment vertical="center"/>
      <protection locked="0"/>
    </xf>
    <xf numFmtId="0" fontId="30" fillId="2" borderId="23" xfId="5" applyNumberFormat="1" applyFont="1" applyFill="1" applyBorder="1" applyAlignment="1" applyProtection="1">
      <alignment horizontal="center" vertical="center"/>
    </xf>
    <xf numFmtId="0" fontId="30" fillId="6" borderId="23" xfId="5" applyFont="1" applyFill="1" applyBorder="1" applyAlignment="1" applyProtection="1">
      <alignment horizontal="left" vertical="center"/>
      <protection locked="0"/>
    </xf>
    <xf numFmtId="20" fontId="30" fillId="2" borderId="23" xfId="5" applyNumberFormat="1" applyFont="1" applyFill="1" applyBorder="1" applyAlignment="1" applyProtection="1">
      <alignment horizontal="center" vertical="center"/>
      <protection locked="0"/>
    </xf>
    <xf numFmtId="0" fontId="32" fillId="6" borderId="26" xfId="5" applyFont="1" applyFill="1" applyBorder="1" applyAlignment="1" applyProtection="1">
      <alignment horizontal="center" vertical="center"/>
      <protection locked="0"/>
    </xf>
    <xf numFmtId="0" fontId="32" fillId="6" borderId="30" xfId="5" applyFont="1" applyFill="1" applyBorder="1" applyAlignment="1" applyProtection="1">
      <alignment horizontal="center" vertical="center"/>
      <protection locked="0"/>
    </xf>
    <xf numFmtId="0" fontId="32" fillId="6" borderId="21" xfId="5" applyFont="1" applyFill="1" applyBorder="1" applyAlignment="1" applyProtection="1">
      <alignment horizontal="center" vertical="center"/>
      <protection locked="0"/>
    </xf>
    <xf numFmtId="0" fontId="8" fillId="2" borderId="0" xfId="5" applyFill="1">
      <alignment vertical="center"/>
    </xf>
    <xf numFmtId="0" fontId="25" fillId="2" borderId="0" xfId="5" applyFont="1" applyFill="1" applyAlignment="1">
      <alignment horizontal="left" vertical="center"/>
    </xf>
    <xf numFmtId="0" fontId="33" fillId="2" borderId="0" xfId="5" applyFont="1" applyFill="1" applyAlignment="1">
      <alignment horizontal="left" vertical="center"/>
    </xf>
    <xf numFmtId="0" fontId="25" fillId="2" borderId="0" xfId="5" applyFont="1" applyFill="1">
      <alignment vertical="center"/>
    </xf>
    <xf numFmtId="0" fontId="25" fillId="6" borderId="23" xfId="5" applyFont="1" applyFill="1" applyBorder="1" applyAlignment="1">
      <alignment horizontal="left" vertical="center"/>
    </xf>
    <xf numFmtId="0" fontId="25" fillId="2" borderId="0" xfId="5" applyFont="1" applyFill="1" applyAlignment="1">
      <alignment vertical="center"/>
    </xf>
    <xf numFmtId="0" fontId="25" fillId="4" borderId="23" xfId="5" applyFont="1" applyFill="1" applyBorder="1" applyAlignment="1">
      <alignment horizontal="left" vertical="center"/>
    </xf>
    <xf numFmtId="0" fontId="34" fillId="2" borderId="0" xfId="5" applyFont="1" applyFill="1" applyAlignment="1">
      <alignment horizontal="left" vertical="center"/>
    </xf>
    <xf numFmtId="0" fontId="25" fillId="2" borderId="0" xfId="5" applyFont="1" applyFill="1" applyBorder="1" applyAlignment="1">
      <alignment horizontal="left" vertical="center"/>
    </xf>
    <xf numFmtId="0" fontId="25" fillId="2" borderId="23" xfId="5" applyFont="1" applyFill="1" applyBorder="1" applyAlignment="1">
      <alignment horizontal="center" vertical="center"/>
    </xf>
    <xf numFmtId="0" fontId="25" fillId="2" borderId="23" xfId="5" applyFont="1" applyFill="1" applyBorder="1" applyAlignment="1">
      <alignment horizontal="left" vertical="center"/>
    </xf>
    <xf numFmtId="0" fontId="35" fillId="2" borderId="0" xfId="5" applyFont="1" applyFill="1">
      <alignment vertical="center"/>
    </xf>
    <xf numFmtId="0" fontId="35" fillId="2" borderId="0" xfId="5" applyFont="1" applyFill="1" applyAlignment="1">
      <alignment horizontal="left" vertical="center"/>
    </xf>
    <xf numFmtId="0" fontId="25" fillId="2" borderId="0" xfId="5" applyFont="1" applyFill="1" applyBorder="1">
      <alignment vertical="center"/>
    </xf>
    <xf numFmtId="0" fontId="37" fillId="2" borderId="0" xfId="5" applyFont="1" applyFill="1" applyAlignment="1">
      <alignment vertical="center"/>
    </xf>
    <xf numFmtId="0" fontId="35" fillId="2" borderId="0" xfId="5" applyFont="1" applyFill="1" applyBorder="1">
      <alignment vertical="center"/>
    </xf>
    <xf numFmtId="0" fontId="35" fillId="2" borderId="0" xfId="5" applyFont="1" applyFill="1" applyBorder="1" applyAlignment="1">
      <alignment vertical="center"/>
    </xf>
    <xf numFmtId="0" fontId="35" fillId="2" borderId="0" xfId="5" applyFont="1" applyFill="1" applyBorder="1" applyAlignment="1">
      <alignment vertical="center" shrinkToFit="1"/>
    </xf>
    <xf numFmtId="0" fontId="25" fillId="2" borderId="0" xfId="5" applyFont="1" applyFill="1" applyAlignment="1">
      <alignment vertical="center" wrapText="1"/>
    </xf>
    <xf numFmtId="0" fontId="38" fillId="2" borderId="0" xfId="5" applyFont="1" applyFill="1" applyAlignment="1">
      <alignment horizontal="left" vertical="center"/>
    </xf>
    <xf numFmtId="0" fontId="38" fillId="0" borderId="0" xfId="5" applyFont="1" applyAlignment="1">
      <alignment horizontal="left" vertical="center"/>
    </xf>
    <xf numFmtId="0" fontId="25" fillId="2" borderId="23" xfId="5" applyFont="1" applyFill="1" applyBorder="1" applyAlignment="1">
      <alignment horizontal="right" vertical="center"/>
    </xf>
    <xf numFmtId="0" fontId="25" fillId="2" borderId="23" xfId="5" applyFont="1" applyFill="1" applyBorder="1" applyAlignment="1">
      <alignment vertical="center" shrinkToFit="1"/>
    </xf>
    <xf numFmtId="0" fontId="8" fillId="2" borderId="143" xfId="5" applyFill="1" applyBorder="1" applyAlignment="1">
      <alignment horizontal="center" vertical="center"/>
    </xf>
    <xf numFmtId="0" fontId="21" fillId="2" borderId="144" xfId="5" applyFont="1" applyFill="1" applyBorder="1" applyAlignment="1">
      <alignment horizontal="center" vertical="center"/>
    </xf>
    <xf numFmtId="0" fontId="21" fillId="2" borderId="145" xfId="5" applyFont="1" applyFill="1" applyBorder="1" applyAlignment="1">
      <alignment horizontal="center" vertical="center"/>
    </xf>
    <xf numFmtId="0" fontId="40" fillId="2" borderId="145" xfId="5" applyFont="1" applyFill="1" applyBorder="1" applyAlignment="1">
      <alignment horizontal="center" vertical="center"/>
    </xf>
    <xf numFmtId="0" fontId="14" fillId="2" borderId="146" xfId="5" applyFont="1" applyFill="1" applyBorder="1" applyAlignment="1">
      <alignment horizontal="center" vertical="center"/>
    </xf>
    <xf numFmtId="0" fontId="14" fillId="2" borderId="101" xfId="5" applyFont="1" applyFill="1" applyBorder="1" applyAlignment="1">
      <alignment vertical="center" shrinkToFit="1"/>
    </xf>
    <xf numFmtId="0" fontId="14" fillId="2" borderId="70" xfId="5" applyFont="1" applyFill="1" applyBorder="1" applyAlignment="1">
      <alignment vertical="center" shrinkToFit="1"/>
    </xf>
    <xf numFmtId="0" fontId="14" fillId="2" borderId="70" xfId="5" applyFont="1" applyFill="1" applyBorder="1">
      <alignment vertical="center"/>
    </xf>
    <xf numFmtId="0" fontId="14" fillId="2" borderId="148" xfId="5" applyFont="1" applyFill="1" applyBorder="1">
      <alignment vertical="center"/>
    </xf>
    <xf numFmtId="0" fontId="14" fillId="2" borderId="23" xfId="5" applyFont="1" applyFill="1" applyBorder="1" applyAlignment="1">
      <alignment vertical="center" shrinkToFit="1"/>
    </xf>
    <xf numFmtId="0" fontId="14" fillId="2" borderId="23" xfId="5" applyFont="1" applyFill="1" applyBorder="1">
      <alignment vertical="center"/>
    </xf>
    <xf numFmtId="0" fontId="14" fillId="2" borderId="96" xfId="5" applyFont="1" applyFill="1" applyBorder="1">
      <alignment vertical="center"/>
    </xf>
    <xf numFmtId="0" fontId="40" fillId="2" borderId="72" xfId="5" applyFont="1" applyFill="1" applyBorder="1">
      <alignment vertical="center"/>
    </xf>
    <xf numFmtId="0" fontId="14" fillId="2" borderId="73" xfId="5" applyFont="1" applyFill="1" applyBorder="1" applyAlignment="1">
      <alignment vertical="center" shrinkToFit="1"/>
    </xf>
    <xf numFmtId="0" fontId="14" fillId="2" borderId="73" xfId="5" applyFont="1" applyFill="1" applyBorder="1">
      <alignment vertical="center"/>
    </xf>
    <xf numFmtId="0" fontId="14" fillId="2" borderId="98" xfId="5" applyFont="1" applyFill="1" applyBorder="1">
      <alignment vertical="center"/>
    </xf>
    <xf numFmtId="0" fontId="38" fillId="2" borderId="0" xfId="4" applyFont="1" applyFill="1" applyBorder="1" applyAlignment="1">
      <alignment horizontal="left" vertical="top"/>
    </xf>
    <xf numFmtId="0" fontId="42" fillId="2" borderId="0" xfId="4" applyFont="1" applyFill="1" applyBorder="1" applyAlignment="1">
      <alignment horizontal="left" vertical="top"/>
    </xf>
    <xf numFmtId="0" fontId="42" fillId="2" borderId="0" xfId="4" applyFont="1" applyFill="1" applyBorder="1" applyAlignment="1">
      <alignment horizontal="center" vertical="top"/>
    </xf>
    <xf numFmtId="0" fontId="43" fillId="2" borderId="14" xfId="4" applyFont="1" applyFill="1" applyBorder="1" applyAlignment="1">
      <alignment horizontal="left" vertical="center"/>
    </xf>
    <xf numFmtId="0" fontId="6" fillId="0" borderId="0" xfId="7" applyFont="1" applyAlignment="1">
      <alignment vertical="center"/>
    </xf>
    <xf numFmtId="0" fontId="6" fillId="0" borderId="0" xfId="7" applyAlignment="1">
      <alignment vertical="center"/>
    </xf>
    <xf numFmtId="0" fontId="6" fillId="0" borderId="78" xfId="7" applyBorder="1" applyAlignment="1">
      <alignment vertical="center"/>
    </xf>
    <xf numFmtId="0" fontId="6" fillId="0" borderId="79" xfId="7" applyBorder="1" applyAlignment="1">
      <alignment vertical="center"/>
    </xf>
    <xf numFmtId="0" fontId="6" fillId="0" borderId="91" xfId="7" applyBorder="1" applyAlignment="1">
      <alignment vertical="center"/>
    </xf>
    <xf numFmtId="0" fontId="6" fillId="0" borderId="52" xfId="7" applyBorder="1" applyAlignment="1">
      <alignment vertical="center"/>
    </xf>
    <xf numFmtId="0" fontId="6" fillId="0" borderId="0" xfId="7" applyBorder="1" applyAlignment="1">
      <alignment vertical="center"/>
    </xf>
    <xf numFmtId="0" fontId="6" fillId="0" borderId="31" xfId="7" applyBorder="1" applyAlignment="1">
      <alignment vertical="center"/>
    </xf>
    <xf numFmtId="0" fontId="6" fillId="0" borderId="83" xfId="7" applyBorder="1" applyAlignment="1">
      <alignment vertical="center"/>
    </xf>
    <xf numFmtId="0" fontId="6" fillId="0" borderId="84" xfId="7" applyBorder="1" applyAlignment="1">
      <alignment vertical="center"/>
    </xf>
    <xf numFmtId="0" fontId="6" fillId="0" borderId="88" xfId="7" applyBorder="1" applyAlignment="1">
      <alignment vertical="center"/>
    </xf>
    <xf numFmtId="0" fontId="6" fillId="0" borderId="0" xfId="7" applyAlignment="1">
      <alignment horizontal="right" vertical="center"/>
    </xf>
    <xf numFmtId="0" fontId="6" fillId="0" borderId="26" xfId="7" applyBorder="1" applyAlignment="1">
      <alignment vertical="center"/>
    </xf>
    <xf numFmtId="0" fontId="6" fillId="0" borderId="8" xfId="7" applyBorder="1" applyAlignment="1">
      <alignment vertical="center"/>
    </xf>
    <xf numFmtId="0" fontId="6" fillId="0" borderId="9" xfId="7" applyBorder="1" applyAlignment="1">
      <alignment vertical="center"/>
    </xf>
    <xf numFmtId="0" fontId="6" fillId="0" borderId="30" xfId="7" applyBorder="1" applyAlignment="1">
      <alignment vertical="center"/>
    </xf>
    <xf numFmtId="0" fontId="6" fillId="0" borderId="11" xfId="7" applyBorder="1" applyAlignment="1">
      <alignment vertical="center"/>
    </xf>
    <xf numFmtId="0" fontId="6" fillId="0" borderId="10" xfId="7" applyBorder="1" applyAlignment="1">
      <alignment vertical="center"/>
    </xf>
    <xf numFmtId="0" fontId="6" fillId="0" borderId="12" xfId="7" applyBorder="1" applyAlignment="1">
      <alignment vertical="center"/>
    </xf>
    <xf numFmtId="0" fontId="6" fillId="0" borderId="13" xfId="7" applyBorder="1" applyAlignment="1">
      <alignment vertical="center"/>
    </xf>
    <xf numFmtId="0" fontId="6" fillId="0" borderId="21" xfId="7" applyBorder="1" applyAlignment="1">
      <alignment vertical="center"/>
    </xf>
    <xf numFmtId="0" fontId="6" fillId="0" borderId="14" xfId="7" applyBorder="1" applyAlignment="1">
      <alignment vertical="center"/>
    </xf>
    <xf numFmtId="0" fontId="6" fillId="0" borderId="15" xfId="7" applyBorder="1" applyAlignment="1">
      <alignment vertical="center"/>
    </xf>
    <xf numFmtId="0" fontId="46" fillId="2" borderId="0" xfId="4" applyFont="1" applyFill="1" applyBorder="1" applyAlignment="1">
      <alignment horizontal="left" vertical="top"/>
    </xf>
    <xf numFmtId="0" fontId="47" fillId="2" borderId="0" xfId="4" applyFont="1" applyFill="1" applyBorder="1" applyAlignment="1">
      <alignment horizontal="center" vertical="center"/>
    </xf>
    <xf numFmtId="0" fontId="18" fillId="2" borderId="0" xfId="4" applyFont="1" applyFill="1" applyBorder="1" applyAlignment="1">
      <alignment vertical="center"/>
    </xf>
    <xf numFmtId="0" fontId="18" fillId="2" borderId="0" xfId="4" applyFont="1" applyFill="1" applyBorder="1" applyAlignment="1">
      <alignment horizontal="right" vertical="center"/>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xf>
    <xf numFmtId="0" fontId="17" fillId="2" borderId="0" xfId="4" applyFont="1" applyFill="1" applyBorder="1" applyAlignment="1"/>
    <xf numFmtId="0" fontId="46" fillId="2" borderId="0" xfId="4" applyFont="1" applyFill="1" applyBorder="1" applyAlignment="1">
      <alignment horizontal="left"/>
    </xf>
    <xf numFmtId="0" fontId="16" fillId="2" borderId="0" xfId="4" applyFont="1" applyFill="1" applyBorder="1" applyAlignment="1">
      <alignment horizontal="right" vertical="top"/>
    </xf>
    <xf numFmtId="0" fontId="46" fillId="2" borderId="14" xfId="4" applyFont="1" applyFill="1" applyBorder="1" applyAlignment="1"/>
    <xf numFmtId="0" fontId="18" fillId="2" borderId="0" xfId="4" applyFont="1" applyFill="1" applyBorder="1" applyAlignment="1">
      <alignment horizontal="center" vertical="top"/>
    </xf>
    <xf numFmtId="0" fontId="20" fillId="2" borderId="0" xfId="4" applyFont="1" applyFill="1" applyBorder="1" applyAlignment="1">
      <alignment vertical="top"/>
    </xf>
    <xf numFmtId="0" fontId="20" fillId="2" borderId="0" xfId="4" applyFont="1" applyFill="1" applyBorder="1" applyAlignment="1">
      <alignment vertical="top" wrapText="1"/>
    </xf>
    <xf numFmtId="0" fontId="46" fillId="2" borderId="23" xfId="4" applyFont="1" applyFill="1" applyBorder="1" applyAlignment="1">
      <alignment horizontal="center" vertical="center"/>
    </xf>
    <xf numFmtId="0" fontId="48" fillId="0" borderId="0" xfId="8"/>
    <xf numFmtId="0" fontId="50" fillId="0" borderId="0" xfId="8" applyFont="1" applyAlignment="1">
      <alignment wrapText="1"/>
    </xf>
    <xf numFmtId="0" fontId="50" fillId="0" borderId="8" xfId="8" applyFont="1" applyBorder="1" applyAlignment="1">
      <alignment vertical="top"/>
    </xf>
    <xf numFmtId="0" fontId="51" fillId="0" borderId="10" xfId="8" applyFont="1" applyBorder="1" applyAlignment="1">
      <alignment vertical="top" wrapText="1"/>
    </xf>
    <xf numFmtId="0" fontId="51" fillId="0" borderId="11" xfId="8" applyFont="1" applyBorder="1" applyAlignment="1">
      <alignment vertical="top"/>
    </xf>
    <xf numFmtId="0" fontId="50" fillId="0" borderId="12" xfId="8" applyFont="1" applyBorder="1" applyAlignment="1">
      <alignment vertical="top" wrapText="1"/>
    </xf>
    <xf numFmtId="0" fontId="51" fillId="0" borderId="12" xfId="8" applyFont="1" applyBorder="1" applyAlignment="1">
      <alignment vertical="top" wrapText="1"/>
    </xf>
    <xf numFmtId="0" fontId="51" fillId="0" borderId="13" xfId="8" applyFont="1" applyBorder="1" applyAlignment="1">
      <alignment vertical="top"/>
    </xf>
    <xf numFmtId="0" fontId="50" fillId="0" borderId="15" xfId="8" applyFont="1" applyBorder="1" applyAlignment="1">
      <alignment vertical="top" wrapText="1"/>
    </xf>
    <xf numFmtId="0" fontId="50" fillId="0" borderId="0" xfId="8" applyFont="1"/>
    <xf numFmtId="0" fontId="42" fillId="2" borderId="156" xfId="4" applyFont="1" applyFill="1" applyBorder="1" applyAlignment="1">
      <alignment horizontal="left" vertical="center"/>
    </xf>
    <xf numFmtId="0" fontId="42" fillId="2" borderId="158" xfId="4" applyFont="1" applyFill="1" applyBorder="1" applyAlignment="1">
      <alignment horizontal="left" vertical="center"/>
    </xf>
    <xf numFmtId="0" fontId="42" fillId="2" borderId="2" xfId="4" applyFont="1" applyFill="1" applyBorder="1" applyAlignment="1">
      <alignment horizontal="center" vertical="center"/>
    </xf>
    <xf numFmtId="0" fontId="42" fillId="2" borderId="152" xfId="4" applyFont="1" applyFill="1" applyBorder="1" applyAlignment="1">
      <alignment horizontal="left" vertical="center"/>
    </xf>
    <xf numFmtId="0" fontId="42" fillId="2" borderId="0" xfId="4" applyFont="1" applyFill="1" applyBorder="1" applyAlignment="1">
      <alignment horizontal="left" vertical="center"/>
    </xf>
    <xf numFmtId="0" fontId="52" fillId="2" borderId="0" xfId="0" applyFont="1" applyFill="1" applyBorder="1" applyAlignment="1">
      <alignment horizontal="left" vertical="top"/>
    </xf>
    <xf numFmtId="0" fontId="52" fillId="2" borderId="0" xfId="0" applyFont="1" applyFill="1" applyBorder="1" applyAlignment="1">
      <alignment horizontal="left" vertical="center"/>
    </xf>
    <xf numFmtId="0" fontId="52" fillId="2" borderId="0" xfId="0" applyFont="1" applyFill="1" applyBorder="1" applyAlignment="1">
      <alignment horizontal="right" vertical="center"/>
    </xf>
    <xf numFmtId="0" fontId="55" fillId="2" borderId="0" xfId="0" applyFont="1" applyFill="1" applyBorder="1" applyAlignment="1">
      <alignment horizontal="left" vertical="top"/>
    </xf>
    <xf numFmtId="0" fontId="56" fillId="2" borderId="0" xfId="0" applyFont="1" applyFill="1" applyBorder="1" applyAlignment="1">
      <alignmen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2" fillId="2" borderId="0" xfId="4" applyFont="1" applyFill="1" applyAlignment="1">
      <alignment horizontal="justify" vertical="top" wrapText="1"/>
    </xf>
    <xf numFmtId="0" fontId="12" fillId="2" borderId="0" xfId="4" applyFont="1" applyFill="1" applyAlignment="1">
      <alignment horizontal="justify" vertical="top"/>
    </xf>
    <xf numFmtId="0" fontId="13" fillId="2" borderId="69" xfId="4" applyFont="1" applyFill="1" applyBorder="1" applyAlignment="1">
      <alignment horizontal="center" vertical="center" textRotation="255" wrapText="1"/>
    </xf>
    <xf numFmtId="0" fontId="13" fillId="2" borderId="71" xfId="4" applyFont="1" applyFill="1" applyBorder="1" applyAlignment="1">
      <alignment horizontal="center" vertical="center" textRotation="255" wrapText="1"/>
    </xf>
    <xf numFmtId="0" fontId="13" fillId="2" borderId="72" xfId="4" applyFont="1" applyFill="1" applyBorder="1" applyAlignment="1">
      <alignment horizontal="center" vertical="center" textRotation="255" wrapText="1"/>
    </xf>
    <xf numFmtId="0" fontId="13" fillId="2" borderId="17" xfId="4" applyFont="1" applyFill="1" applyBorder="1" applyAlignment="1">
      <alignment horizontal="left" vertical="center" wrapText="1"/>
    </xf>
    <xf numFmtId="0" fontId="13" fillId="2" borderId="18" xfId="4" applyFont="1" applyFill="1" applyBorder="1" applyAlignment="1">
      <alignment horizontal="left" vertical="center" wrapText="1"/>
    </xf>
    <xf numFmtId="0" fontId="13" fillId="2" borderId="19" xfId="4" applyFont="1" applyFill="1" applyBorder="1" applyAlignment="1">
      <alignment horizontal="left" vertical="center" wrapText="1"/>
    </xf>
    <xf numFmtId="0" fontId="14" fillId="2" borderId="24" xfId="4" applyFont="1" applyFill="1" applyBorder="1" applyAlignment="1">
      <alignment horizontal="left" vertical="center" wrapText="1"/>
    </xf>
    <xf numFmtId="0" fontId="14" fillId="2" borderId="25" xfId="4" applyFont="1" applyFill="1" applyBorder="1" applyAlignment="1">
      <alignment horizontal="left" vertical="center" wrapText="1"/>
    </xf>
    <xf numFmtId="0" fontId="13" fillId="2" borderId="26"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29" xfId="4" applyFont="1" applyFill="1" applyBorder="1" applyAlignment="1">
      <alignment horizontal="center" vertical="center" wrapText="1"/>
    </xf>
    <xf numFmtId="0" fontId="13" fillId="2" borderId="11" xfId="4" applyFont="1" applyFill="1" applyBorder="1" applyAlignment="1">
      <alignment horizontal="left" vertical="center" shrinkToFit="1"/>
    </xf>
    <xf numFmtId="0" fontId="13" fillId="2" borderId="0" xfId="4" applyFont="1" applyFill="1" applyAlignment="1">
      <alignment horizontal="left" vertical="center" shrinkToFit="1"/>
    </xf>
    <xf numFmtId="0" fontId="13" fillId="2" borderId="0" xfId="4" applyFont="1" applyFill="1" applyAlignment="1">
      <alignment horizontal="left" vertical="center" wrapText="1"/>
    </xf>
    <xf numFmtId="0" fontId="13" fillId="2" borderId="31" xfId="4" applyFont="1" applyFill="1" applyBorder="1" applyAlignment="1">
      <alignment horizontal="left"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22" xfId="4" applyFont="1" applyFill="1" applyBorder="1" applyAlignment="1">
      <alignment horizontal="left" vertical="center" wrapText="1"/>
    </xf>
    <xf numFmtId="0" fontId="13" fillId="2" borderId="23"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3" xfId="4"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3" fillId="2" borderId="32" xfId="4" applyNumberFormat="1" applyFont="1" applyFill="1" applyBorder="1" applyAlignment="1">
      <alignment horizontal="left"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49" fontId="13" fillId="2" borderId="74" xfId="4" applyNumberFormat="1" applyFont="1" applyFill="1" applyBorder="1" applyAlignment="1">
      <alignment horizontal="left" vertical="center" wrapText="1"/>
    </xf>
    <xf numFmtId="49" fontId="13" fillId="2" borderId="76" xfId="4" applyNumberFormat="1" applyFont="1" applyFill="1" applyBorder="1" applyAlignment="1">
      <alignment horizontal="left" vertical="center" wrapText="1"/>
    </xf>
    <xf numFmtId="49" fontId="13" fillId="2" borderId="77" xfId="4" applyNumberFormat="1" applyFont="1" applyFill="1" applyBorder="1" applyAlignment="1">
      <alignment horizontal="left" vertical="center" wrapText="1"/>
    </xf>
    <xf numFmtId="0" fontId="11" fillId="2" borderId="68" xfId="4" applyFont="1" applyFill="1" applyBorder="1" applyAlignment="1">
      <alignment horizontal="left" vertical="center" wrapText="1"/>
    </xf>
    <xf numFmtId="0" fontId="11" fillId="2" borderId="68" xfId="4" applyFont="1" applyFill="1" applyBorder="1" applyAlignment="1">
      <alignment horizontal="left" vertical="center"/>
    </xf>
    <xf numFmtId="0" fontId="13" fillId="2" borderId="40" xfId="4" applyFont="1" applyFill="1" applyBorder="1" applyAlignment="1">
      <alignment horizontal="left" vertical="top" wrapText="1"/>
    </xf>
    <xf numFmtId="0" fontId="13" fillId="2" borderId="41"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57"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65" xfId="4" applyFont="1" applyFill="1" applyBorder="1" applyAlignment="1">
      <alignment horizontal="left" vertical="center" wrapText="1"/>
    </xf>
    <xf numFmtId="0" fontId="13" fillId="2" borderId="67" xfId="4" applyFont="1" applyFill="1" applyBorder="1" applyAlignment="1">
      <alignment horizontal="left" vertical="center" wrapText="1"/>
    </xf>
    <xf numFmtId="0" fontId="13" fillId="3" borderId="55" xfId="4" applyFont="1" applyFill="1" applyBorder="1" applyAlignment="1">
      <alignment horizontal="left" vertical="center" wrapText="1"/>
    </xf>
    <xf numFmtId="0" fontId="13" fillId="3" borderId="24" xfId="4" applyFont="1" applyFill="1" applyBorder="1" applyAlignment="1">
      <alignment horizontal="left" vertical="center" wrapText="1"/>
    </xf>
    <xf numFmtId="0" fontId="13" fillId="3" borderId="46" xfId="4" applyFont="1" applyFill="1" applyBorder="1" applyAlignment="1">
      <alignment horizontal="left" vertical="center" wrapText="1"/>
    </xf>
    <xf numFmtId="0" fontId="13" fillId="3" borderId="47" xfId="4" applyFont="1" applyFill="1" applyBorder="1" applyAlignment="1">
      <alignment horizontal="left" vertical="center" wrapText="1"/>
    </xf>
    <xf numFmtId="0" fontId="13" fillId="2" borderId="56"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8"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58"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41"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37" xfId="4" applyFont="1" applyFill="1" applyBorder="1" applyAlignment="1">
      <alignment horizontal="center" vertical="center" textRotation="255"/>
    </xf>
    <xf numFmtId="0" fontId="12" fillId="2" borderId="40" xfId="4" applyFont="1" applyFill="1" applyBorder="1" applyAlignment="1">
      <alignment horizontal="center" vertical="center" textRotation="255"/>
    </xf>
    <xf numFmtId="0" fontId="13" fillId="2" borderId="39" xfId="4" applyFont="1" applyFill="1" applyBorder="1" applyAlignment="1">
      <alignment horizontal="left" vertical="center" wrapText="1"/>
    </xf>
    <xf numFmtId="0" fontId="15" fillId="2" borderId="28" xfId="4" applyFont="1" applyFill="1" applyBorder="1" applyAlignment="1">
      <alignment horizontal="left" vertical="center" wrapText="1"/>
    </xf>
    <xf numFmtId="0" fontId="15" fillId="2" borderId="29"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13" fillId="2" borderId="25" xfId="4" applyFont="1" applyFill="1" applyBorder="1" applyAlignment="1">
      <alignment horizontal="left" vertical="center" wrapText="1"/>
    </xf>
    <xf numFmtId="176" fontId="13" fillId="2" borderId="42" xfId="4" applyNumberFormat="1" applyFont="1" applyFill="1" applyBorder="1" applyAlignment="1">
      <alignment horizontal="left" vertical="center" wrapText="1" indent="1"/>
    </xf>
    <xf numFmtId="176" fontId="13" fillId="2" borderId="24" xfId="4" applyNumberFormat="1" applyFont="1" applyFill="1" applyBorder="1" applyAlignment="1">
      <alignment horizontal="left" vertical="center" wrapText="1" indent="1"/>
    </xf>
    <xf numFmtId="0" fontId="13" fillId="2" borderId="51"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53"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46" xfId="4" applyFont="1" applyFill="1" applyBorder="1" applyAlignment="1">
      <alignment horizontal="left" vertical="center" wrapText="1"/>
    </xf>
    <xf numFmtId="0" fontId="13" fillId="2" borderId="47" xfId="4" applyFont="1" applyFill="1" applyBorder="1" applyAlignment="1">
      <alignment horizontal="left" vertical="center" wrapText="1"/>
    </xf>
    <xf numFmtId="0" fontId="13" fillId="2" borderId="11" xfId="4" applyFont="1" applyFill="1" applyBorder="1" applyAlignment="1">
      <alignment horizontal="left" vertical="center" wrapText="1"/>
    </xf>
    <xf numFmtId="0" fontId="13" fillId="2" borderId="54" xfId="4" applyFont="1" applyFill="1" applyBorder="1" applyAlignment="1">
      <alignment horizontal="left" vertical="center" wrapText="1"/>
    </xf>
    <xf numFmtId="0" fontId="13" fillId="2" borderId="39"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13" fillId="2" borderId="34" xfId="4" applyNumberFormat="1" applyFont="1" applyFill="1" applyBorder="1" applyAlignment="1">
      <alignment horizontal="left" vertical="center" wrapText="1"/>
    </xf>
    <xf numFmtId="49" fontId="13" fillId="2" borderId="35" xfId="4" applyNumberFormat="1" applyFont="1" applyFill="1" applyBorder="1" applyAlignment="1">
      <alignment horizontal="left" vertical="center" wrapText="1"/>
    </xf>
    <xf numFmtId="49" fontId="13" fillId="2" borderId="9" xfId="4" applyNumberFormat="1" applyFont="1" applyFill="1" applyBorder="1" applyAlignment="1">
      <alignment horizontal="left" vertical="center" wrapText="1"/>
    </xf>
    <xf numFmtId="49" fontId="13" fillId="2" borderId="36" xfId="4" applyNumberFormat="1" applyFont="1" applyFill="1" applyBorder="1" applyAlignment="1">
      <alignment horizontal="left" vertical="center" wrapText="1"/>
    </xf>
    <xf numFmtId="0" fontId="12" fillId="2" borderId="8"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2" fillId="2" borderId="15" xfId="4" applyFont="1" applyFill="1" applyBorder="1" applyAlignment="1">
      <alignment horizontal="center" vertical="center" wrapText="1"/>
    </xf>
    <xf numFmtId="0" fontId="13" fillId="2" borderId="49" xfId="4" applyFont="1" applyFill="1" applyBorder="1" applyAlignment="1">
      <alignment horizontal="left" vertical="center" wrapText="1"/>
    </xf>
    <xf numFmtId="0" fontId="13" fillId="2" borderId="50" xfId="4" applyFont="1" applyFill="1" applyBorder="1" applyAlignment="1">
      <alignment horizontal="left" vertical="center" wrapText="1"/>
    </xf>
    <xf numFmtId="0" fontId="11" fillId="2" borderId="0" xfId="4" applyFont="1" applyFill="1" applyAlignment="1">
      <alignment horizontal="left" vertical="top"/>
    </xf>
    <xf numFmtId="0" fontId="13" fillId="2" borderId="16" xfId="4" applyFont="1" applyFill="1" applyBorder="1" applyAlignment="1">
      <alignment horizontal="center" vertical="center" textRotation="255" wrapText="1"/>
    </xf>
    <xf numFmtId="0" fontId="13" fillId="2" borderId="20" xfId="4" applyFont="1" applyFill="1" applyBorder="1" applyAlignment="1">
      <alignment horizontal="center" vertical="center" textRotation="255" wrapText="1"/>
    </xf>
    <xf numFmtId="0" fontId="13" fillId="2" borderId="33" xfId="4" applyFont="1" applyFill="1" applyBorder="1" applyAlignment="1">
      <alignment horizontal="center" vertical="center" textRotation="255" wrapText="1"/>
    </xf>
    <xf numFmtId="0" fontId="14" fillId="2" borderId="17" xfId="4" applyFont="1" applyFill="1" applyBorder="1" applyAlignment="1">
      <alignment horizontal="left" vertical="top"/>
    </xf>
    <xf numFmtId="0" fontId="14" fillId="2" borderId="18" xfId="4" applyFont="1" applyFill="1" applyBorder="1" applyAlignment="1">
      <alignment horizontal="left" vertical="top"/>
    </xf>
    <xf numFmtId="0" fontId="14" fillId="2" borderId="19" xfId="4" applyFont="1" applyFill="1" applyBorder="1" applyAlignment="1">
      <alignment horizontal="left" vertical="top"/>
    </xf>
    <xf numFmtId="0" fontId="16" fillId="2" borderId="84" xfId="4" applyFont="1" applyFill="1" applyBorder="1" applyAlignment="1">
      <alignment horizontal="left" vertical="center" wrapText="1"/>
    </xf>
    <xf numFmtId="0" fontId="18" fillId="2" borderId="69" xfId="4" applyFont="1" applyFill="1" applyBorder="1" applyAlignment="1">
      <alignment horizontal="center" vertical="center" textRotation="255" wrapText="1"/>
    </xf>
    <xf numFmtId="0" fontId="18" fillId="2" borderId="71" xfId="4" applyFont="1" applyFill="1" applyBorder="1" applyAlignment="1">
      <alignment horizontal="center" vertical="center" textRotation="255" wrapText="1"/>
    </xf>
    <xf numFmtId="0" fontId="18" fillId="2" borderId="72" xfId="4" applyFont="1" applyFill="1" applyBorder="1" applyAlignment="1">
      <alignment horizontal="center" vertical="center" textRotation="255" wrapText="1"/>
    </xf>
    <xf numFmtId="0" fontId="18" fillId="2" borderId="17" xfId="4" applyFont="1" applyFill="1" applyBorder="1" applyAlignment="1">
      <alignment horizontal="left" vertical="center" wrapText="1"/>
    </xf>
    <xf numFmtId="0" fontId="18" fillId="2" borderId="18" xfId="4" applyFont="1" applyFill="1" applyBorder="1" applyAlignment="1">
      <alignment horizontal="left" vertical="center" wrapText="1"/>
    </xf>
    <xf numFmtId="0" fontId="18" fillId="2" borderId="19" xfId="4" applyFont="1" applyFill="1" applyBorder="1" applyAlignment="1">
      <alignment horizontal="left" vertical="center" wrapText="1"/>
    </xf>
    <xf numFmtId="0" fontId="21" fillId="2" borderId="24" xfId="4" applyFont="1" applyFill="1" applyBorder="1" applyAlignment="1">
      <alignment horizontal="left" vertical="center" wrapText="1"/>
    </xf>
    <xf numFmtId="0" fontId="21" fillId="2" borderId="25" xfId="4" applyFont="1" applyFill="1" applyBorder="1" applyAlignment="1">
      <alignment horizontal="left" vertical="center" wrapText="1"/>
    </xf>
    <xf numFmtId="0" fontId="18" fillId="2" borderId="26"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8" xfId="4" applyFont="1" applyFill="1" applyBorder="1" applyAlignment="1">
      <alignment horizontal="center" vertical="center" wrapText="1"/>
    </xf>
    <xf numFmtId="0" fontId="18" fillId="2" borderId="29" xfId="4" applyFont="1" applyFill="1" applyBorder="1" applyAlignment="1">
      <alignment horizontal="center" vertical="center" wrapText="1"/>
    </xf>
    <xf numFmtId="0" fontId="18" fillId="2" borderId="11" xfId="4" applyFont="1" applyFill="1" applyBorder="1" applyAlignment="1">
      <alignment horizontal="left" vertical="center" shrinkToFit="1"/>
    </xf>
    <xf numFmtId="0" fontId="18" fillId="2" borderId="0" xfId="4" applyFont="1" applyFill="1" applyAlignment="1">
      <alignment horizontal="left" vertical="center" shrinkToFit="1"/>
    </xf>
    <xf numFmtId="0" fontId="18" fillId="2" borderId="0" xfId="4" applyFont="1" applyFill="1" applyAlignment="1">
      <alignment horizontal="left" vertical="center" wrapText="1"/>
    </xf>
    <xf numFmtId="0" fontId="18" fillId="2" borderId="31" xfId="4" applyFont="1" applyFill="1" applyBorder="1" applyAlignment="1">
      <alignment horizontal="left" vertical="center" wrapText="1"/>
    </xf>
    <xf numFmtId="0" fontId="18" fillId="2" borderId="13" xfId="4" applyFont="1" applyFill="1" applyBorder="1" applyAlignment="1">
      <alignment horizontal="left" vertical="center" wrapText="1"/>
    </xf>
    <xf numFmtId="0" fontId="18" fillId="2" borderId="14" xfId="4" applyFont="1" applyFill="1" applyBorder="1" applyAlignment="1">
      <alignment horizontal="left" vertical="center" wrapText="1"/>
    </xf>
    <xf numFmtId="0" fontId="18" fillId="2" borderId="22" xfId="4" applyFont="1" applyFill="1" applyBorder="1" applyAlignment="1">
      <alignment horizontal="left" vertical="center" wrapText="1"/>
    </xf>
    <xf numFmtId="0" fontId="18" fillId="2" borderId="23" xfId="4" applyFont="1" applyFill="1" applyBorder="1" applyAlignment="1">
      <alignment horizontal="center" vertical="center" wrapText="1"/>
    </xf>
    <xf numFmtId="0" fontId="18" fillId="2" borderId="73"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3" xfId="4"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18" fillId="2" borderId="32" xfId="4" applyNumberFormat="1" applyFont="1" applyFill="1" applyBorder="1" applyAlignment="1">
      <alignment horizontal="left" vertical="center" wrapText="1"/>
    </xf>
    <xf numFmtId="0" fontId="18" fillId="2" borderId="74" xfId="4" applyFont="1" applyFill="1" applyBorder="1" applyAlignment="1">
      <alignment horizontal="center" vertical="center" wrapText="1"/>
    </xf>
    <xf numFmtId="0" fontId="18" fillId="2" borderId="75" xfId="4" applyFont="1" applyFill="1" applyBorder="1" applyAlignment="1">
      <alignment horizontal="center" vertical="center" wrapText="1"/>
    </xf>
    <xf numFmtId="49" fontId="18" fillId="2" borderId="74" xfId="4" applyNumberFormat="1" applyFont="1" applyFill="1" applyBorder="1" applyAlignment="1">
      <alignment horizontal="left" vertical="center" wrapText="1"/>
    </xf>
    <xf numFmtId="49" fontId="18" fillId="2" borderId="76" xfId="4" applyNumberFormat="1" applyFont="1" applyFill="1" applyBorder="1" applyAlignment="1">
      <alignment horizontal="left" vertical="center" wrapText="1"/>
    </xf>
    <xf numFmtId="49" fontId="18" fillId="2" borderId="77" xfId="4" applyNumberFormat="1"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0" xfId="4" applyFont="1" applyFill="1" applyAlignment="1">
      <alignment horizontal="left" vertical="center"/>
    </xf>
    <xf numFmtId="20" fontId="16" fillId="2" borderId="0" xfId="4" applyNumberFormat="1" applyFont="1" applyFill="1" applyAlignment="1">
      <alignment horizontal="left" vertical="top"/>
    </xf>
    <xf numFmtId="0" fontId="18" fillId="2" borderId="78" xfId="4" applyFont="1" applyFill="1" applyBorder="1" applyAlignment="1">
      <alignment horizontal="center" vertical="center" wrapText="1"/>
    </xf>
    <xf numFmtId="0" fontId="18" fillId="2" borderId="79" xfId="4" applyFont="1" applyFill="1" applyBorder="1" applyAlignment="1">
      <alignment horizontal="center" vertical="center" wrapText="1"/>
    </xf>
    <xf numFmtId="0" fontId="18" fillId="2" borderId="80"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2"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18" fillId="2" borderId="81" xfId="4" applyFont="1" applyFill="1" applyBorder="1" applyAlignment="1">
      <alignment horizontal="left" vertical="center" wrapText="1"/>
    </xf>
    <xf numFmtId="0" fontId="18" fillId="2" borderId="82" xfId="4" applyFont="1" applyFill="1" applyBorder="1" applyAlignment="1">
      <alignment horizontal="left" vertical="center" wrapText="1"/>
    </xf>
    <xf numFmtId="0" fontId="19" fillId="2" borderId="28" xfId="4" applyFont="1" applyFill="1" applyBorder="1" applyAlignment="1">
      <alignment horizontal="left" vertical="center" wrapText="1"/>
    </xf>
    <xf numFmtId="0" fontId="19" fillId="2" borderId="29" xfId="4" applyFont="1" applyFill="1" applyBorder="1" applyAlignment="1">
      <alignment horizontal="left" vertical="center" wrapText="1"/>
    </xf>
    <xf numFmtId="0" fontId="18" fillId="2" borderId="11" xfId="4" applyFont="1" applyFill="1" applyBorder="1" applyAlignment="1">
      <alignment horizontal="left" vertical="center" wrapText="1"/>
    </xf>
    <xf numFmtId="0" fontId="18" fillId="2" borderId="51"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84" xfId="4" applyFont="1" applyFill="1" applyBorder="1" applyAlignment="1">
      <alignment horizontal="center" vertical="center" wrapText="1"/>
    </xf>
    <xf numFmtId="0" fontId="18" fillId="2" borderId="85" xfId="4" applyFont="1" applyFill="1" applyBorder="1" applyAlignment="1">
      <alignment horizontal="center" vertical="center" wrapText="1"/>
    </xf>
    <xf numFmtId="0" fontId="18" fillId="2" borderId="35" xfId="4" applyFont="1" applyFill="1" applyBorder="1" applyAlignment="1">
      <alignment horizontal="left" vertical="center" wrapText="1"/>
    </xf>
    <xf numFmtId="0" fontId="18" fillId="2" borderId="36" xfId="4" applyFont="1" applyFill="1" applyBorder="1" applyAlignment="1">
      <alignment horizontal="left" vertical="center" wrapText="1"/>
    </xf>
    <xf numFmtId="0" fontId="18" fillId="2" borderId="86" xfId="4" applyFont="1" applyFill="1" applyBorder="1" applyAlignment="1">
      <alignment horizontal="center" vertical="center" wrapText="1"/>
    </xf>
    <xf numFmtId="0" fontId="18" fillId="2" borderId="87" xfId="4" applyFont="1" applyFill="1" applyBorder="1" applyAlignment="1">
      <alignment horizontal="left" vertical="center" wrapText="1"/>
    </xf>
    <xf numFmtId="0" fontId="18" fillId="2" borderId="84" xfId="4" applyFont="1" applyFill="1" applyBorder="1" applyAlignment="1">
      <alignment horizontal="left" vertical="center" wrapText="1"/>
    </xf>
    <xf numFmtId="0" fontId="18" fillId="2" borderId="88" xfId="4" applyFont="1" applyFill="1" applyBorder="1" applyAlignment="1">
      <alignment horizontal="left" vertical="center" wrapText="1"/>
    </xf>
    <xf numFmtId="0" fontId="24" fillId="0" borderId="23" xfId="5" applyFont="1" applyFill="1" applyBorder="1" applyAlignment="1">
      <alignment horizontal="center" vertical="center"/>
    </xf>
    <xf numFmtId="177" fontId="24" fillId="0" borderId="23" xfId="5" applyNumberFormat="1" applyFont="1" applyFill="1" applyBorder="1" applyAlignment="1">
      <alignment horizontal="center" vertical="center"/>
    </xf>
    <xf numFmtId="181" fontId="24" fillId="2" borderId="23" xfId="5" applyNumberFormat="1" applyFont="1" applyFill="1" applyBorder="1" applyAlignment="1">
      <alignment horizontal="center" vertical="center"/>
    </xf>
    <xf numFmtId="0" fontId="24" fillId="6" borderId="1" xfId="5" applyFont="1" applyFill="1" applyBorder="1" applyAlignment="1" applyProtection="1">
      <alignment horizontal="center" vertical="center"/>
      <protection locked="0"/>
    </xf>
    <xf numFmtId="0" fontId="24" fillId="6" borderId="3" xfId="5" applyFont="1" applyFill="1" applyBorder="1" applyAlignment="1" applyProtection="1">
      <alignment horizontal="center" vertical="center"/>
      <protection locked="0"/>
    </xf>
    <xf numFmtId="179" fontId="24" fillId="0" borderId="23" xfId="5" applyNumberFormat="1" applyFont="1" applyFill="1" applyBorder="1" applyAlignment="1">
      <alignment horizontal="center" vertical="center"/>
    </xf>
    <xf numFmtId="0" fontId="24" fillId="0" borderId="0" xfId="5" applyFont="1" applyFill="1" applyBorder="1" applyAlignment="1">
      <alignment horizontal="center" vertical="center"/>
    </xf>
    <xf numFmtId="0" fontId="24" fillId="0" borderId="14" xfId="5" applyFont="1" applyFill="1" applyBorder="1" applyAlignment="1">
      <alignment horizontal="center" vertical="center"/>
    </xf>
    <xf numFmtId="179" fontId="24" fillId="0" borderId="23" xfId="5" applyNumberFormat="1" applyFont="1" applyFill="1" applyBorder="1" applyAlignment="1">
      <alignment horizontal="right" vertical="center"/>
    </xf>
    <xf numFmtId="179" fontId="24" fillId="0" borderId="23" xfId="6" applyNumberFormat="1" applyFont="1" applyFill="1" applyBorder="1" applyAlignment="1">
      <alignment horizontal="right" vertical="center"/>
    </xf>
    <xf numFmtId="179" fontId="24" fillId="0" borderId="1" xfId="5" applyNumberFormat="1" applyFont="1" applyFill="1" applyBorder="1" applyAlignment="1">
      <alignment horizontal="right" vertical="center"/>
    </xf>
    <xf numFmtId="179" fontId="24" fillId="0" borderId="3" xfId="5" applyNumberFormat="1" applyFont="1" applyFill="1" applyBorder="1" applyAlignment="1">
      <alignment horizontal="right" vertical="center"/>
    </xf>
    <xf numFmtId="179" fontId="24" fillId="6" borderId="23" xfId="5" applyNumberFormat="1" applyFont="1" applyFill="1" applyBorder="1" applyAlignment="1" applyProtection="1">
      <alignment horizontal="right" vertical="center"/>
      <protection locked="0"/>
    </xf>
    <xf numFmtId="179" fontId="24" fillId="6" borderId="23" xfId="6" applyNumberFormat="1" applyFont="1" applyFill="1" applyBorder="1" applyAlignment="1" applyProtection="1">
      <alignment horizontal="right" vertical="center"/>
      <protection locked="0"/>
    </xf>
    <xf numFmtId="179" fontId="24" fillId="0" borderId="1" xfId="5" applyNumberFormat="1" applyFont="1" applyFill="1" applyBorder="1" applyAlignment="1">
      <alignment horizontal="center" vertical="center"/>
    </xf>
    <xf numFmtId="179" fontId="24" fillId="0" borderId="3" xfId="5" applyNumberFormat="1" applyFont="1" applyFill="1" applyBorder="1" applyAlignment="1">
      <alignment horizontal="center" vertical="center"/>
    </xf>
    <xf numFmtId="179" fontId="24" fillId="6" borderId="1" xfId="5" applyNumberFormat="1" applyFont="1" applyFill="1" applyBorder="1" applyAlignment="1" applyProtection="1">
      <alignment horizontal="right" vertical="center"/>
      <protection locked="0"/>
    </xf>
    <xf numFmtId="179" fontId="24" fillId="6" borderId="3" xfId="5" applyNumberFormat="1" applyFont="1" applyFill="1" applyBorder="1" applyAlignment="1" applyProtection="1">
      <alignment horizontal="right" vertical="center"/>
      <protection locked="0"/>
    </xf>
    <xf numFmtId="0" fontId="25" fillId="2" borderId="0" xfId="5" applyFont="1" applyFill="1" applyBorder="1" applyAlignment="1" applyProtection="1">
      <alignment horizontal="center" vertical="center" wrapText="1"/>
      <protection locked="0"/>
    </xf>
    <xf numFmtId="0" fontId="25" fillId="0" borderId="0" xfId="5" applyFont="1" applyFill="1" applyBorder="1" applyAlignment="1">
      <alignment horizontal="center" vertical="center"/>
    </xf>
    <xf numFmtId="1" fontId="22" fillId="0" borderId="124" xfId="5" applyNumberFormat="1" applyFont="1" applyBorder="1" applyAlignment="1">
      <alignment horizontal="center" vertical="center" wrapText="1"/>
    </xf>
    <xf numFmtId="1" fontId="22" fillId="0" borderId="123" xfId="5" applyNumberFormat="1" applyFont="1" applyBorder="1" applyAlignment="1">
      <alignment horizontal="center" vertical="center" wrapText="1"/>
    </xf>
    <xf numFmtId="0" fontId="22" fillId="6" borderId="51" xfId="5" applyFont="1" applyFill="1" applyBorder="1" applyAlignment="1" applyProtection="1">
      <alignment horizontal="left" vertical="center" wrapText="1"/>
      <protection locked="0"/>
    </xf>
    <xf numFmtId="0" fontId="22" fillId="6" borderId="9" xfId="5" applyFont="1" applyFill="1" applyBorder="1" applyAlignment="1" applyProtection="1">
      <alignment horizontal="left" vertical="center" wrapText="1"/>
      <protection locked="0"/>
    </xf>
    <xf numFmtId="0" fontId="22" fillId="6" borderId="117" xfId="5" applyFont="1" applyFill="1" applyBorder="1" applyAlignment="1" applyProtection="1">
      <alignment horizontal="left" vertical="center" wrapText="1"/>
      <protection locked="0"/>
    </xf>
    <xf numFmtId="0" fontId="22" fillId="6" borderId="83" xfId="5" applyFont="1" applyFill="1" applyBorder="1" applyAlignment="1" applyProtection="1">
      <alignment horizontal="left" vertical="center" wrapText="1"/>
      <protection locked="0"/>
    </xf>
    <xf numFmtId="0" fontId="22" fillId="6" borderId="84" xfId="5" applyFont="1" applyFill="1" applyBorder="1" applyAlignment="1" applyProtection="1">
      <alignment horizontal="left" vertical="center" wrapText="1"/>
      <protection locked="0"/>
    </xf>
    <xf numFmtId="0" fontId="22" fillId="6" borderId="88" xfId="5" applyFont="1" applyFill="1" applyBorder="1" applyAlignment="1" applyProtection="1">
      <alignment horizontal="left" vertical="center" wrapText="1"/>
      <protection locked="0"/>
    </xf>
    <xf numFmtId="178" fontId="22" fillId="0" borderId="137" xfId="5" applyNumberFormat="1" applyFont="1" applyBorder="1" applyAlignment="1">
      <alignment horizontal="center" vertical="center" wrapText="1"/>
    </xf>
    <xf numFmtId="178" fontId="22" fillId="0" borderId="133" xfId="5" applyNumberFormat="1" applyFont="1" applyBorder="1" applyAlignment="1">
      <alignment horizontal="center" vertical="center" wrapText="1"/>
    </xf>
    <xf numFmtId="178" fontId="22" fillId="0" borderId="138" xfId="5" applyNumberFormat="1" applyFont="1" applyBorder="1" applyAlignment="1">
      <alignment horizontal="center" vertical="center" wrapText="1"/>
    </xf>
    <xf numFmtId="0" fontId="25" fillId="2" borderId="0" xfId="5" applyFont="1" applyFill="1" applyBorder="1" applyAlignment="1" applyProtection="1">
      <alignment horizontal="left" vertical="center" wrapText="1"/>
      <protection locked="0"/>
    </xf>
    <xf numFmtId="0" fontId="25" fillId="0" borderId="0" xfId="5" applyFont="1" applyFill="1" applyBorder="1" applyAlignment="1">
      <alignment horizontal="center" vertical="center" wrapText="1"/>
    </xf>
    <xf numFmtId="0" fontId="22" fillId="6" borderId="53" xfId="5" applyFont="1" applyFill="1" applyBorder="1" applyAlignment="1" applyProtection="1">
      <alignment horizontal="left" vertical="center" wrapText="1"/>
      <protection locked="0"/>
    </xf>
    <xf numFmtId="0" fontId="22" fillId="6" borderId="14" xfId="5" applyFont="1" applyFill="1" applyBorder="1" applyAlignment="1" applyProtection="1">
      <alignment horizontal="left" vertical="center" wrapText="1"/>
      <protection locked="0"/>
    </xf>
    <xf numFmtId="0" fontId="22" fillId="6" borderId="22" xfId="5" applyFont="1" applyFill="1" applyBorder="1" applyAlignment="1" applyProtection="1">
      <alignment horizontal="left" vertical="center" wrapText="1"/>
      <protection locked="0"/>
    </xf>
    <xf numFmtId="178" fontId="22" fillId="0" borderId="128" xfId="5" applyNumberFormat="1" applyFont="1" applyBorder="1" applyAlignment="1">
      <alignment horizontal="center" vertical="center" wrapText="1"/>
    </xf>
    <xf numFmtId="178" fontId="22" fillId="0" borderId="127" xfId="5" applyNumberFormat="1" applyFont="1" applyBorder="1" applyAlignment="1">
      <alignment horizontal="center" vertical="center" wrapText="1"/>
    </xf>
    <xf numFmtId="178" fontId="22" fillId="0" borderId="129" xfId="5" applyNumberFormat="1" applyFont="1" applyBorder="1" applyAlignment="1">
      <alignment horizontal="center" vertical="center" wrapText="1"/>
    </xf>
    <xf numFmtId="0" fontId="22" fillId="0" borderId="100" xfId="5" applyFont="1" applyBorder="1" applyAlignment="1">
      <alignment horizontal="center" vertical="center"/>
    </xf>
    <xf numFmtId="0" fontId="22" fillId="0" borderId="130" xfId="5" applyFont="1" applyBorder="1" applyAlignment="1">
      <alignment horizontal="center" vertical="center"/>
    </xf>
    <xf numFmtId="0" fontId="22" fillId="4" borderId="51" xfId="5" applyFont="1" applyFill="1" applyBorder="1" applyAlignment="1" applyProtection="1">
      <alignment horizontal="center" vertical="center" shrinkToFit="1"/>
      <protection locked="0"/>
    </xf>
    <xf numFmtId="0" fontId="22" fillId="4" borderId="10" xfId="5" applyFont="1" applyFill="1" applyBorder="1" applyAlignment="1" applyProtection="1">
      <alignment horizontal="center" vertical="center" shrinkToFit="1"/>
      <protection locked="0"/>
    </xf>
    <xf numFmtId="0" fontId="22" fillId="4" borderId="83" xfId="5" applyFont="1" applyFill="1" applyBorder="1" applyAlignment="1" applyProtection="1">
      <alignment horizontal="center" vertical="center" shrinkToFit="1"/>
      <protection locked="0"/>
    </xf>
    <xf numFmtId="0" fontId="22" fillId="4" borderId="85" xfId="5" applyFont="1" applyFill="1" applyBorder="1" applyAlignment="1" applyProtection="1">
      <alignment horizontal="center" vertical="center" shrinkToFit="1"/>
      <protection locked="0"/>
    </xf>
    <xf numFmtId="0" fontId="22" fillId="4" borderId="8" xfId="5" applyFont="1" applyFill="1" applyBorder="1" applyAlignment="1" applyProtection="1">
      <alignment horizontal="center" vertical="center" wrapText="1"/>
      <protection locked="0"/>
    </xf>
    <xf numFmtId="0" fontId="22" fillId="4" borderId="10" xfId="5" applyFont="1" applyFill="1" applyBorder="1" applyAlignment="1" applyProtection="1">
      <alignment horizontal="center" vertical="center" wrapText="1"/>
      <protection locked="0"/>
    </xf>
    <xf numFmtId="0" fontId="22" fillId="4" borderId="87" xfId="5" applyFont="1" applyFill="1" applyBorder="1" applyAlignment="1" applyProtection="1">
      <alignment horizontal="center" vertical="center" wrapText="1"/>
      <protection locked="0"/>
    </xf>
    <xf numFmtId="0" fontId="22" fillId="4" borderId="85" xfId="5" applyFont="1" applyFill="1" applyBorder="1" applyAlignment="1" applyProtection="1">
      <alignment horizontal="center" vertical="center" wrapText="1"/>
      <protection locked="0"/>
    </xf>
    <xf numFmtId="0" fontId="22" fillId="4" borderId="8" xfId="5" applyFont="1" applyFill="1" applyBorder="1" applyAlignment="1" applyProtection="1">
      <alignment horizontal="center" vertical="center" shrinkToFit="1"/>
      <protection locked="0"/>
    </xf>
    <xf numFmtId="0" fontId="22" fillId="4" borderId="9" xfId="5" applyFont="1" applyFill="1" applyBorder="1" applyAlignment="1" applyProtection="1">
      <alignment horizontal="center" vertical="center" shrinkToFit="1"/>
      <protection locked="0"/>
    </xf>
    <xf numFmtId="0" fontId="22" fillId="4" borderId="87" xfId="5" applyFont="1" applyFill="1" applyBorder="1" applyAlignment="1" applyProtection="1">
      <alignment horizontal="center" vertical="center" shrinkToFit="1"/>
      <protection locked="0"/>
    </xf>
    <xf numFmtId="0" fontId="22" fillId="4" borderId="84" xfId="5" applyFont="1" applyFill="1" applyBorder="1" applyAlignment="1" applyProtection="1">
      <alignment horizontal="center" vertical="center" shrinkToFit="1"/>
      <protection locked="0"/>
    </xf>
    <xf numFmtId="0" fontId="22" fillId="6" borderId="1" xfId="5" applyFont="1" applyFill="1" applyBorder="1" applyAlignment="1" applyProtection="1">
      <alignment horizontal="center" vertical="center" shrinkToFit="1"/>
      <protection locked="0"/>
    </xf>
    <xf numFmtId="0" fontId="22" fillId="6" borderId="2" xfId="5" applyFont="1" applyFill="1" applyBorder="1" applyAlignment="1" applyProtection="1">
      <alignment horizontal="center" vertical="center" shrinkToFit="1"/>
      <protection locked="0"/>
    </xf>
    <xf numFmtId="0" fontId="22" fillId="6" borderId="3" xfId="5" applyFont="1" applyFill="1" applyBorder="1" applyAlignment="1" applyProtection="1">
      <alignment horizontal="center" vertical="center" shrinkToFit="1"/>
      <protection locked="0"/>
    </xf>
    <xf numFmtId="0" fontId="22" fillId="6" borderId="74" xfId="5" applyFont="1" applyFill="1" applyBorder="1" applyAlignment="1" applyProtection="1">
      <alignment horizontal="center" vertical="center" shrinkToFit="1"/>
      <protection locked="0"/>
    </xf>
    <xf numFmtId="0" fontId="22" fillId="6" borderId="76" xfId="5" applyFont="1" applyFill="1" applyBorder="1" applyAlignment="1" applyProtection="1">
      <alignment horizontal="center" vertical="center" shrinkToFit="1"/>
      <protection locked="0"/>
    </xf>
    <xf numFmtId="0" fontId="22" fillId="6" borderId="75" xfId="5" applyFont="1" applyFill="1" applyBorder="1" applyAlignment="1" applyProtection="1">
      <alignment horizontal="center" vertical="center" shrinkToFit="1"/>
      <protection locked="0"/>
    </xf>
    <xf numFmtId="0" fontId="22" fillId="0" borderId="122" xfId="5" applyFont="1" applyBorder="1" applyAlignment="1">
      <alignment horizontal="center" vertical="center" wrapText="1"/>
    </xf>
    <xf numFmtId="0" fontId="22" fillId="0" borderId="123" xfId="5" applyFont="1" applyBorder="1" applyAlignment="1">
      <alignment horizontal="center" vertical="center" wrapText="1"/>
    </xf>
    <xf numFmtId="0" fontId="22" fillId="0" borderId="108" xfId="5" applyFont="1" applyBorder="1" applyAlignment="1">
      <alignment horizontal="center" vertical="center"/>
    </xf>
    <xf numFmtId="0" fontId="22" fillId="4" borderId="53" xfId="5" applyFont="1" applyFill="1" applyBorder="1" applyAlignment="1" applyProtection="1">
      <alignment horizontal="center" vertical="center" shrinkToFit="1"/>
      <protection locked="0"/>
    </xf>
    <xf numFmtId="0" fontId="22" fillId="4" borderId="15" xfId="5" applyFont="1" applyFill="1" applyBorder="1" applyAlignment="1" applyProtection="1">
      <alignment horizontal="center" vertical="center" shrinkToFit="1"/>
      <protection locked="0"/>
    </xf>
    <xf numFmtId="0" fontId="22" fillId="4" borderId="13" xfId="5" applyFont="1" applyFill="1" applyBorder="1" applyAlignment="1" applyProtection="1">
      <alignment horizontal="center" vertical="center" wrapText="1"/>
      <protection locked="0"/>
    </xf>
    <xf numFmtId="0" fontId="22" fillId="4" borderId="15" xfId="5" applyFont="1" applyFill="1" applyBorder="1" applyAlignment="1" applyProtection="1">
      <alignment horizontal="center" vertical="center" wrapText="1"/>
      <protection locked="0"/>
    </xf>
    <xf numFmtId="0" fontId="22" fillId="4" borderId="13" xfId="5" applyFont="1" applyFill="1" applyBorder="1" applyAlignment="1" applyProtection="1">
      <alignment horizontal="center" vertical="center" shrinkToFit="1"/>
      <protection locked="0"/>
    </xf>
    <xf numFmtId="0" fontId="22" fillId="4" borderId="14" xfId="5" applyFont="1" applyFill="1" applyBorder="1" applyAlignment="1" applyProtection="1">
      <alignment horizontal="center" vertical="center" shrinkToFit="1"/>
      <protection locked="0"/>
    </xf>
    <xf numFmtId="0" fontId="22" fillId="6" borderId="52" xfId="5" applyFont="1" applyFill="1" applyBorder="1" applyAlignment="1" applyProtection="1">
      <alignment horizontal="left" vertical="center" wrapText="1"/>
      <protection locked="0"/>
    </xf>
    <xf numFmtId="0" fontId="22" fillId="6" borderId="0" xfId="5" applyFont="1" applyFill="1" applyBorder="1" applyAlignment="1" applyProtection="1">
      <alignment horizontal="left" vertical="center" wrapText="1"/>
      <protection locked="0"/>
    </xf>
    <xf numFmtId="0" fontId="22" fillId="6" borderId="31" xfId="5" applyFont="1" applyFill="1" applyBorder="1" applyAlignment="1" applyProtection="1">
      <alignment horizontal="left" vertical="center" wrapText="1"/>
      <protection locked="0"/>
    </xf>
    <xf numFmtId="178" fontId="22" fillId="0" borderId="115" xfId="5" applyNumberFormat="1" applyFont="1" applyBorder="1" applyAlignment="1">
      <alignment horizontal="center" vertical="center" wrapText="1"/>
    </xf>
    <xf numFmtId="178" fontId="22" fillId="0" borderId="111" xfId="5" applyNumberFormat="1" applyFont="1" applyBorder="1" applyAlignment="1">
      <alignment horizontal="center" vertical="center" wrapText="1"/>
    </xf>
    <xf numFmtId="178" fontId="22" fillId="0" borderId="116" xfId="5" applyNumberFormat="1" applyFont="1" applyBorder="1" applyAlignment="1">
      <alignment horizontal="center" vertical="center" wrapText="1"/>
    </xf>
    <xf numFmtId="0" fontId="22" fillId="4" borderId="52" xfId="5" applyFont="1" applyFill="1" applyBorder="1" applyAlignment="1" applyProtection="1">
      <alignment horizontal="center" vertical="center" shrinkToFit="1"/>
      <protection locked="0"/>
    </xf>
    <xf numFmtId="0" fontId="22" fillId="4" borderId="12" xfId="5" applyFont="1" applyFill="1" applyBorder="1" applyAlignment="1" applyProtection="1">
      <alignment horizontal="center" vertical="center" shrinkToFit="1"/>
      <protection locked="0"/>
    </xf>
    <xf numFmtId="0" fontId="22" fillId="4" borderId="11" xfId="5" applyFont="1" applyFill="1" applyBorder="1" applyAlignment="1" applyProtection="1">
      <alignment horizontal="center" vertical="center" wrapText="1"/>
      <protection locked="0"/>
    </xf>
    <xf numFmtId="0" fontId="22" fillId="4" borderId="12" xfId="5" applyFont="1" applyFill="1" applyBorder="1" applyAlignment="1" applyProtection="1">
      <alignment horizontal="center" vertical="center" wrapText="1"/>
      <protection locked="0"/>
    </xf>
    <xf numFmtId="0" fontId="22" fillId="4" borderId="11" xfId="5" applyFont="1" applyFill="1" applyBorder="1" applyAlignment="1" applyProtection="1">
      <alignment horizontal="center" vertical="center" shrinkToFit="1"/>
      <protection locked="0"/>
    </xf>
    <xf numFmtId="0" fontId="22" fillId="4" borderId="0" xfId="5" applyFont="1" applyFill="1" applyBorder="1" applyAlignment="1" applyProtection="1">
      <alignment horizontal="center" vertical="center" shrinkToFit="1"/>
      <protection locked="0"/>
    </xf>
    <xf numFmtId="0" fontId="22" fillId="0" borderId="89" xfId="5" applyFont="1" applyBorder="1" applyAlignment="1">
      <alignment horizontal="center" vertical="center"/>
    </xf>
    <xf numFmtId="0" fontId="22" fillId="0" borderId="93" xfId="5" applyFont="1" applyBorder="1" applyAlignment="1">
      <alignment horizontal="center" vertical="center"/>
    </xf>
    <xf numFmtId="0" fontId="22" fillId="0" borderId="97" xfId="5" applyFont="1" applyBorder="1" applyAlignment="1">
      <alignment horizontal="center" vertical="center"/>
    </xf>
    <xf numFmtId="0" fontId="22" fillId="0" borderId="78" xfId="5" applyFont="1" applyBorder="1" applyAlignment="1">
      <alignment horizontal="center" vertical="center" wrapText="1"/>
    </xf>
    <xf numFmtId="0" fontId="22" fillId="0" borderId="80" xfId="5" applyFont="1" applyBorder="1" applyAlignment="1">
      <alignment horizontal="center" vertical="center" wrapText="1"/>
    </xf>
    <xf numFmtId="0" fontId="22" fillId="0" borderId="52" xfId="5" applyFont="1" applyBorder="1" applyAlignment="1">
      <alignment horizontal="center" vertical="center" wrapText="1"/>
    </xf>
    <xf numFmtId="0" fontId="22" fillId="0" borderId="12" xfId="5" applyFont="1" applyBorder="1" applyAlignment="1">
      <alignment horizontal="center" vertical="center" wrapText="1"/>
    </xf>
    <xf numFmtId="0" fontId="22" fillId="0" borderId="83" xfId="5" applyFont="1" applyBorder="1" applyAlignment="1">
      <alignment horizontal="center" vertical="center" wrapText="1"/>
    </xf>
    <xf numFmtId="0" fontId="22" fillId="0" borderId="85" xfId="5" applyFont="1" applyBorder="1" applyAlignment="1">
      <alignment horizontal="center" vertical="center" wrapText="1"/>
    </xf>
    <xf numFmtId="0" fontId="24" fillId="0" borderId="90" xfId="5" applyFont="1" applyBorder="1" applyAlignment="1">
      <alignment horizontal="center" vertical="center" wrapText="1"/>
    </xf>
    <xf numFmtId="0" fontId="24" fillId="0" borderId="80" xfId="5" applyFont="1" applyBorder="1" applyAlignment="1">
      <alignment horizontal="center" vertical="center" wrapText="1"/>
    </xf>
    <xf numFmtId="0" fontId="24" fillId="0" borderId="11" xfId="5" applyFont="1" applyBorder="1" applyAlignment="1">
      <alignment horizontal="center" vertical="center" wrapText="1"/>
    </xf>
    <xf numFmtId="0" fontId="24" fillId="0" borderId="12" xfId="5" applyFont="1" applyBorder="1" applyAlignment="1">
      <alignment horizontal="center" vertical="center" wrapText="1"/>
    </xf>
    <xf numFmtId="0" fontId="24" fillId="0" borderId="87" xfId="5" applyFont="1" applyBorder="1" applyAlignment="1">
      <alignment horizontal="center" vertical="center" wrapText="1"/>
    </xf>
    <xf numFmtId="0" fontId="24" fillId="0" borderId="85" xfId="5" applyFont="1" applyBorder="1" applyAlignment="1">
      <alignment horizontal="center" vertical="center" wrapText="1"/>
    </xf>
    <xf numFmtId="0" fontId="22" fillId="0" borderId="90" xfId="5" applyFont="1" applyBorder="1" applyAlignment="1">
      <alignment horizontal="center" vertical="center" wrapText="1"/>
    </xf>
    <xf numFmtId="0" fontId="22" fillId="0" borderId="79"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0" xfId="5" applyFont="1" applyBorder="1" applyAlignment="1">
      <alignment horizontal="center" vertical="center" wrapText="1"/>
    </xf>
    <xf numFmtId="0" fontId="22" fillId="0" borderId="87" xfId="5" applyFont="1" applyBorder="1" applyAlignment="1">
      <alignment horizontal="center" vertical="center" wrapText="1"/>
    </xf>
    <xf numFmtId="0" fontId="22" fillId="0" borderId="84" xfId="5" applyFont="1" applyBorder="1" applyAlignment="1">
      <alignment horizontal="center" vertical="center" wrapText="1"/>
    </xf>
    <xf numFmtId="0" fontId="22" fillId="0" borderId="79" xfId="5" quotePrefix="1" applyFont="1" applyBorder="1" applyAlignment="1">
      <alignment horizontal="center" vertical="center"/>
    </xf>
    <xf numFmtId="0" fontId="22" fillId="0" borderId="79" xfId="5" applyFont="1" applyBorder="1" applyAlignment="1">
      <alignment horizontal="center" vertical="center"/>
    </xf>
    <xf numFmtId="1" fontId="22" fillId="0" borderId="107" xfId="5" applyNumberFormat="1" applyFont="1" applyBorder="1" applyAlignment="1">
      <alignment horizontal="center" vertical="center" wrapText="1"/>
    </xf>
    <xf numFmtId="1" fontId="22" fillId="0" borderId="106" xfId="5" applyNumberFormat="1" applyFont="1" applyBorder="1" applyAlignment="1">
      <alignment horizontal="center" vertical="center" wrapText="1"/>
    </xf>
    <xf numFmtId="0" fontId="22" fillId="6" borderId="78" xfId="5" applyFont="1" applyFill="1" applyBorder="1" applyAlignment="1" applyProtection="1">
      <alignment horizontal="left" vertical="center" wrapText="1"/>
      <protection locked="0"/>
    </xf>
    <xf numFmtId="0" fontId="22" fillId="6" borderId="79" xfId="5" applyFont="1" applyFill="1" applyBorder="1" applyAlignment="1" applyProtection="1">
      <alignment horizontal="left" vertical="center" wrapText="1"/>
      <protection locked="0"/>
    </xf>
    <xf numFmtId="0" fontId="22" fillId="6" borderId="91" xfId="5" applyFont="1" applyFill="1" applyBorder="1" applyAlignment="1" applyProtection="1">
      <alignment horizontal="left" vertical="center" wrapText="1"/>
      <protection locked="0"/>
    </xf>
    <xf numFmtId="0" fontId="22" fillId="4" borderId="78" xfId="5" applyFont="1" applyFill="1" applyBorder="1" applyAlignment="1" applyProtection="1">
      <alignment horizontal="center" vertical="center" shrinkToFit="1"/>
      <protection locked="0"/>
    </xf>
    <xf numFmtId="0" fontId="22" fillId="4" borderId="80" xfId="5" applyFont="1" applyFill="1" applyBorder="1" applyAlignment="1" applyProtection="1">
      <alignment horizontal="center" vertical="center" shrinkToFit="1"/>
      <protection locked="0"/>
    </xf>
    <xf numFmtId="0" fontId="22" fillId="4" borderId="90" xfId="5" applyFont="1" applyFill="1" applyBorder="1" applyAlignment="1" applyProtection="1">
      <alignment horizontal="center" vertical="center" wrapText="1"/>
      <protection locked="0"/>
    </xf>
    <xf numFmtId="0" fontId="22" fillId="4" borderId="80" xfId="5" applyFont="1" applyFill="1" applyBorder="1" applyAlignment="1" applyProtection="1">
      <alignment horizontal="center" vertical="center" wrapText="1"/>
      <protection locked="0"/>
    </xf>
    <xf numFmtId="0" fontId="22" fillId="4" borderId="90" xfId="5" applyFont="1" applyFill="1" applyBorder="1" applyAlignment="1" applyProtection="1">
      <alignment horizontal="center" vertical="center" shrinkToFit="1"/>
      <protection locked="0"/>
    </xf>
    <xf numFmtId="0" fontId="22" fillId="4" borderId="79" xfId="5" applyFont="1" applyFill="1" applyBorder="1" applyAlignment="1" applyProtection="1">
      <alignment horizontal="center" vertical="center" shrinkToFit="1"/>
      <protection locked="0"/>
    </xf>
    <xf numFmtId="0" fontId="22" fillId="6" borderId="17" xfId="5" applyFont="1" applyFill="1" applyBorder="1" applyAlignment="1" applyProtection="1">
      <alignment horizontal="center" vertical="center" shrinkToFit="1"/>
      <protection locked="0"/>
    </xf>
    <xf numFmtId="0" fontId="22" fillId="6" borderId="18" xfId="5" applyFont="1" applyFill="1" applyBorder="1" applyAlignment="1" applyProtection="1">
      <alignment horizontal="center" vertical="center" shrinkToFit="1"/>
      <protection locked="0"/>
    </xf>
    <xf numFmtId="0" fontId="22" fillId="6" borderId="101" xfId="5" applyFont="1" applyFill="1" applyBorder="1" applyAlignment="1" applyProtection="1">
      <alignment horizontal="center" vertical="center" shrinkToFit="1"/>
      <protection locked="0"/>
    </xf>
    <xf numFmtId="0" fontId="22" fillId="0" borderId="105" xfId="5" applyFont="1" applyBorder="1" applyAlignment="1">
      <alignment horizontal="center" vertical="center" wrapText="1"/>
    </xf>
    <xf numFmtId="0" fontId="22" fillId="0" borderId="106" xfId="5" applyFont="1" applyBorder="1" applyAlignment="1">
      <alignment horizontal="center" vertical="center" wrapText="1"/>
    </xf>
    <xf numFmtId="0" fontId="23" fillId="4" borderId="0" xfId="5" applyFont="1" applyFill="1" applyAlignment="1" applyProtection="1">
      <alignment horizontal="center" vertical="center" shrinkToFit="1"/>
      <protection locked="0"/>
    </xf>
    <xf numFmtId="0" fontId="23" fillId="5" borderId="0" xfId="5" applyFont="1" applyFill="1" applyAlignment="1" applyProtection="1">
      <alignment horizontal="center" vertical="center" shrinkToFit="1"/>
      <protection locked="0"/>
    </xf>
    <xf numFmtId="0" fontId="23" fillId="6" borderId="0" xfId="5" applyFont="1" applyFill="1" applyAlignment="1" applyProtection="1">
      <alignment horizontal="center" vertical="center"/>
      <protection locked="0"/>
    </xf>
    <xf numFmtId="0" fontId="23" fillId="0" borderId="0" xfId="5" applyFont="1" applyFill="1" applyAlignment="1">
      <alignment horizontal="center" vertical="center"/>
    </xf>
    <xf numFmtId="0" fontId="22" fillId="4" borderId="1" xfId="5" applyFont="1" applyFill="1" applyBorder="1" applyAlignment="1" applyProtection="1">
      <alignment horizontal="center" vertical="center"/>
      <protection locked="0"/>
    </xf>
    <xf numFmtId="0" fontId="22" fillId="5" borderId="2" xfId="5" applyFont="1" applyFill="1" applyBorder="1" applyAlignment="1" applyProtection="1">
      <alignment horizontal="center" vertical="center"/>
      <protection locked="0"/>
    </xf>
    <xf numFmtId="0" fontId="22" fillId="5" borderId="3" xfId="5" applyFont="1" applyFill="1" applyBorder="1" applyAlignment="1" applyProtection="1">
      <alignment horizontal="center" vertical="center"/>
      <protection locked="0"/>
    </xf>
    <xf numFmtId="0" fontId="25" fillId="0" borderId="92" xfId="5" applyFont="1" applyFill="1" applyBorder="1" applyAlignment="1">
      <alignment horizontal="center" vertical="center" wrapText="1"/>
    </xf>
    <xf numFmtId="0" fontId="25" fillId="0" borderId="91" xfId="5" applyFont="1" applyFill="1" applyBorder="1" applyAlignment="1">
      <alignment horizontal="center" vertical="center" wrapText="1"/>
    </xf>
    <xf numFmtId="0" fontId="25" fillId="0" borderId="95" xfId="5" applyFont="1" applyFill="1" applyBorder="1" applyAlignment="1">
      <alignment horizontal="center" vertical="center" wrapText="1"/>
    </xf>
    <xf numFmtId="0" fontId="25" fillId="0" borderId="31" xfId="5" applyFont="1" applyFill="1" applyBorder="1" applyAlignment="1">
      <alignment horizontal="center" vertical="center" wrapText="1"/>
    </xf>
    <xf numFmtId="0" fontId="25" fillId="0" borderId="99" xfId="5" applyFont="1" applyFill="1" applyBorder="1" applyAlignment="1">
      <alignment horizontal="center" vertical="center" wrapText="1"/>
    </xf>
    <xf numFmtId="0" fontId="25" fillId="0" borderId="88" xfId="5" applyFont="1" applyFill="1" applyBorder="1" applyAlignment="1">
      <alignment horizontal="center" vertical="center" wrapText="1"/>
    </xf>
    <xf numFmtId="0" fontId="25" fillId="0" borderId="78" xfId="5" applyFont="1" applyBorder="1" applyAlignment="1">
      <alignment horizontal="center" vertical="center" wrapText="1"/>
    </xf>
    <xf numFmtId="0" fontId="25" fillId="0" borderId="91" xfId="5" applyFont="1" applyBorder="1" applyAlignment="1">
      <alignment horizontal="center" vertical="center" wrapText="1"/>
    </xf>
    <xf numFmtId="0" fontId="25" fillId="0" borderId="52" xfId="5" applyFont="1" applyBorder="1" applyAlignment="1">
      <alignment horizontal="center" vertical="center" wrapText="1"/>
    </xf>
    <xf numFmtId="0" fontId="25" fillId="0" borderId="31" xfId="5" applyFont="1" applyBorder="1" applyAlignment="1">
      <alignment horizontal="center" vertical="center" wrapText="1"/>
    </xf>
    <xf numFmtId="0" fontId="25" fillId="0" borderId="83" xfId="5" applyFont="1" applyBorder="1" applyAlignment="1">
      <alignment horizontal="center" vertical="center" wrapText="1"/>
    </xf>
    <xf numFmtId="0" fontId="25" fillId="0" borderId="88" xfId="5" applyFont="1" applyBorder="1" applyAlignment="1">
      <alignment horizontal="center" vertical="center" wrapText="1"/>
    </xf>
    <xf numFmtId="0" fontId="22" fillId="0" borderId="91" xfId="5" applyFont="1" applyBorder="1" applyAlignment="1">
      <alignment horizontal="center" vertical="center" wrapText="1"/>
    </xf>
    <xf numFmtId="0" fontId="22" fillId="0" borderId="31" xfId="5" applyFont="1" applyBorder="1" applyAlignment="1">
      <alignment horizontal="center" vertical="center" wrapText="1"/>
    </xf>
    <xf numFmtId="0" fontId="22" fillId="0" borderId="88" xfId="5" applyFont="1" applyBorder="1" applyAlignment="1">
      <alignment horizontal="center" vertical="center" wrapText="1"/>
    </xf>
    <xf numFmtId="0" fontId="22" fillId="0" borderId="2" xfId="5" applyFont="1" applyFill="1" applyBorder="1" applyAlignment="1">
      <alignment horizontal="center" vertical="center"/>
    </xf>
    <xf numFmtId="0" fontId="22" fillId="0" borderId="32" xfId="5" applyFont="1" applyFill="1" applyBorder="1" applyAlignment="1">
      <alignment horizontal="center" vertical="center"/>
    </xf>
    <xf numFmtId="0" fontId="22" fillId="0" borderId="94" xfId="5" applyFont="1" applyFill="1" applyBorder="1" applyAlignment="1">
      <alignment horizontal="center" vertical="center"/>
    </xf>
    <xf numFmtId="0" fontId="22" fillId="6" borderId="1" xfId="5" applyFont="1" applyFill="1" applyBorder="1" applyAlignment="1" applyProtection="1">
      <alignment horizontal="center" vertical="center"/>
      <protection locked="0"/>
    </xf>
    <xf numFmtId="0" fontId="22" fillId="6" borderId="3" xfId="5" applyFont="1" applyFill="1" applyBorder="1" applyAlignment="1" applyProtection="1">
      <alignment horizontal="center" vertical="center"/>
      <protection locked="0"/>
    </xf>
    <xf numFmtId="0" fontId="22" fillId="2" borderId="1" xfId="5" applyFont="1" applyFill="1" applyBorder="1" applyAlignment="1" applyProtection="1">
      <alignment horizontal="center" vertical="center"/>
    </xf>
    <xf numFmtId="0" fontId="22" fillId="2" borderId="3"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25" fillId="2" borderId="0" xfId="5" applyFont="1" applyFill="1" applyBorder="1" applyAlignment="1">
      <alignment horizontal="left" vertical="center" indent="1"/>
    </xf>
    <xf numFmtId="0" fontId="8" fillId="2" borderId="147" xfId="5" applyFill="1" applyBorder="1" applyAlignment="1">
      <alignment horizontal="center" vertical="center"/>
    </xf>
    <xf numFmtId="0" fontId="8" fillId="2" borderId="149" xfId="5" applyFill="1" applyBorder="1" applyAlignment="1">
      <alignment horizontal="center" vertical="center"/>
    </xf>
    <xf numFmtId="0" fontId="8" fillId="2" borderId="130" xfId="5" applyFill="1" applyBorder="1" applyAlignment="1">
      <alignment horizontal="center" vertical="center"/>
    </xf>
    <xf numFmtId="0" fontId="44" fillId="2" borderId="11" xfId="4" applyFont="1" applyFill="1" applyBorder="1" applyAlignment="1">
      <alignment horizontal="left" vertical="top" wrapText="1"/>
    </xf>
    <xf numFmtId="0" fontId="44" fillId="2" borderId="0" xfId="4" applyFont="1" applyFill="1" applyBorder="1" applyAlignment="1">
      <alignment horizontal="left" vertical="top" wrapText="1"/>
    </xf>
    <xf numFmtId="0" fontId="44" fillId="2" borderId="12" xfId="4" applyFont="1" applyFill="1" applyBorder="1" applyAlignment="1">
      <alignment horizontal="left" vertical="top" wrapText="1"/>
    </xf>
    <xf numFmtId="0" fontId="44" fillId="2" borderId="13" xfId="4" applyFont="1" applyFill="1" applyBorder="1" applyAlignment="1">
      <alignment horizontal="left" vertical="top" wrapText="1"/>
    </xf>
    <xf numFmtId="0" fontId="44" fillId="2" borderId="14" xfId="4" applyFont="1" applyFill="1" applyBorder="1" applyAlignment="1">
      <alignment horizontal="left" vertical="top" wrapText="1"/>
    </xf>
    <xf numFmtId="0" fontId="44" fillId="2" borderId="15" xfId="4" applyFont="1" applyFill="1" applyBorder="1" applyAlignment="1">
      <alignment horizontal="left" vertical="top" wrapText="1"/>
    </xf>
    <xf numFmtId="0" fontId="44" fillId="2" borderId="0" xfId="4" applyFont="1" applyFill="1" applyBorder="1" applyAlignment="1">
      <alignment horizontal="left" vertical="top"/>
    </xf>
    <xf numFmtId="0" fontId="45" fillId="2" borderId="0" xfId="4" applyFont="1" applyFill="1" applyBorder="1" applyAlignment="1">
      <alignment horizontal="left" vertical="top" wrapText="1"/>
    </xf>
    <xf numFmtId="0" fontId="42" fillId="2" borderId="155" xfId="4" applyFont="1" applyFill="1" applyBorder="1" applyAlignment="1">
      <alignment horizontal="left" vertical="center"/>
    </xf>
    <xf numFmtId="0" fontId="42" fillId="2" borderId="156" xfId="4" applyFont="1" applyFill="1" applyBorder="1" applyAlignment="1">
      <alignment horizontal="left" vertical="center"/>
    </xf>
    <xf numFmtId="0" fontId="42" fillId="2" borderId="157" xfId="4" applyFont="1" applyFill="1" applyBorder="1" applyAlignment="1">
      <alignment horizontal="left" vertical="center"/>
    </xf>
    <xf numFmtId="0" fontId="42" fillId="2" borderId="154" xfId="4" applyFont="1" applyFill="1" applyBorder="1" applyAlignment="1">
      <alignment horizontal="left" vertical="center"/>
    </xf>
    <xf numFmtId="0" fontId="42" fillId="2" borderId="161" xfId="4" applyFont="1" applyFill="1" applyBorder="1" applyAlignment="1">
      <alignment horizontal="left" vertical="center"/>
    </xf>
    <xf numFmtId="0" fontId="42" fillId="2" borderId="158" xfId="4" applyFont="1" applyFill="1" applyBorder="1" applyAlignment="1">
      <alignment horizontal="left" vertical="center"/>
    </xf>
    <xf numFmtId="0" fontId="42" fillId="2" borderId="159" xfId="4" applyFont="1" applyFill="1" applyBorder="1" applyAlignment="1">
      <alignment horizontal="left" vertical="center"/>
    </xf>
    <xf numFmtId="0" fontId="42" fillId="2" borderId="160" xfId="4" applyFont="1" applyFill="1" applyBorder="1" applyAlignment="1">
      <alignment horizontal="left" vertical="center"/>
    </xf>
    <xf numFmtId="0" fontId="42" fillId="2" borderId="1" xfId="4" applyFont="1" applyFill="1" applyBorder="1" applyAlignment="1">
      <alignment horizontal="center" vertical="center"/>
    </xf>
    <xf numFmtId="0" fontId="42" fillId="2" borderId="2" xfId="4" applyFont="1" applyFill="1" applyBorder="1" applyAlignment="1">
      <alignment horizontal="center" vertical="center"/>
    </xf>
    <xf numFmtId="0" fontId="42" fillId="2" borderId="23" xfId="4" applyFont="1" applyFill="1" applyBorder="1" applyAlignment="1">
      <alignment horizontal="center" vertical="center"/>
    </xf>
    <xf numFmtId="0" fontId="42" fillId="2" borderId="151" xfId="4" applyFont="1" applyFill="1" applyBorder="1" applyAlignment="1">
      <alignment horizontal="left" vertical="center"/>
    </xf>
    <xf numFmtId="0" fontId="42" fillId="2" borderId="152" xfId="4" applyFont="1" applyFill="1" applyBorder="1" applyAlignment="1">
      <alignment horizontal="left" vertical="center"/>
    </xf>
    <xf numFmtId="0" fontId="42" fillId="2" borderId="153" xfId="4" applyFont="1" applyFill="1" applyBorder="1" applyAlignment="1">
      <alignment horizontal="left" vertical="center"/>
    </xf>
    <xf numFmtId="0" fontId="42" fillId="2" borderId="150" xfId="4" applyFont="1" applyFill="1" applyBorder="1" applyAlignment="1">
      <alignment horizontal="left" vertical="center"/>
    </xf>
    <xf numFmtId="0" fontId="42" fillId="2" borderId="9" xfId="4" applyFont="1" applyFill="1" applyBorder="1" applyAlignment="1">
      <alignment horizontal="center" vertical="center"/>
    </xf>
    <xf numFmtId="0" fontId="42" fillId="2" borderId="14" xfId="4" applyFont="1" applyFill="1" applyBorder="1" applyAlignment="1">
      <alignment horizontal="center" vertical="center"/>
    </xf>
    <xf numFmtId="0" fontId="42" fillId="2" borderId="10" xfId="4" applyFont="1" applyFill="1" applyBorder="1" applyAlignment="1">
      <alignment horizontal="center" vertical="center"/>
    </xf>
    <xf numFmtId="0" fontId="42" fillId="2" borderId="15" xfId="4" applyFont="1" applyFill="1" applyBorder="1" applyAlignment="1">
      <alignment horizontal="center" vertical="center"/>
    </xf>
    <xf numFmtId="0" fontId="42" fillId="2" borderId="154" xfId="4" applyFont="1" applyFill="1" applyBorder="1" applyAlignment="1">
      <alignment horizontal="center" vertical="center"/>
    </xf>
    <xf numFmtId="0" fontId="42" fillId="2" borderId="155" xfId="4" applyFont="1" applyFill="1" applyBorder="1" applyAlignment="1">
      <alignment horizontal="center" vertical="center"/>
    </xf>
    <xf numFmtId="0" fontId="42" fillId="2" borderId="156" xfId="4" applyFont="1" applyFill="1" applyBorder="1" applyAlignment="1">
      <alignment horizontal="center" vertical="center"/>
    </xf>
    <xf numFmtId="0" fontId="42" fillId="2" borderId="157" xfId="4" applyFont="1" applyFill="1" applyBorder="1" applyAlignment="1">
      <alignment horizontal="center" vertical="center"/>
    </xf>
    <xf numFmtId="0" fontId="42" fillId="2" borderId="150" xfId="4" applyFont="1" applyFill="1" applyBorder="1" applyAlignment="1">
      <alignment horizontal="center" vertical="center"/>
    </xf>
    <xf numFmtId="0" fontId="42" fillId="2" borderId="151" xfId="4" applyFont="1" applyFill="1" applyBorder="1" applyAlignment="1">
      <alignment horizontal="center" vertical="center"/>
    </xf>
    <xf numFmtId="0" fontId="42" fillId="2" borderId="152" xfId="4" applyFont="1" applyFill="1" applyBorder="1" applyAlignment="1">
      <alignment horizontal="center" vertical="center"/>
    </xf>
    <xf numFmtId="0" fontId="42" fillId="2" borderId="153" xfId="4" applyFont="1" applyFill="1" applyBorder="1" applyAlignment="1">
      <alignment horizontal="center" vertical="center"/>
    </xf>
    <xf numFmtId="0" fontId="42" fillId="2" borderId="8" xfId="4" applyFont="1" applyFill="1" applyBorder="1" applyAlignment="1">
      <alignment horizontal="center" vertical="center"/>
    </xf>
    <xf numFmtId="0" fontId="42" fillId="2" borderId="13" xfId="4" applyFont="1" applyFill="1" applyBorder="1" applyAlignment="1">
      <alignment horizontal="center" vertical="center"/>
    </xf>
    <xf numFmtId="0" fontId="42" fillId="2" borderId="0" xfId="4" applyFont="1" applyFill="1" applyBorder="1" applyAlignment="1">
      <alignment horizontal="center" vertical="center"/>
    </xf>
    <xf numFmtId="0" fontId="42" fillId="2" borderId="0" xfId="4" applyFont="1" applyFill="1" applyBorder="1" applyAlignment="1">
      <alignment horizontal="left" vertical="center"/>
    </xf>
    <xf numFmtId="0" fontId="43" fillId="7" borderId="0" xfId="4" applyFont="1" applyFill="1" applyBorder="1" applyAlignment="1">
      <alignment horizontal="right" vertical="center"/>
    </xf>
    <xf numFmtId="0" fontId="43" fillId="2" borderId="0" xfId="4" applyFont="1" applyFill="1" applyBorder="1" applyAlignment="1">
      <alignment horizontal="left" vertical="center"/>
    </xf>
    <xf numFmtId="0" fontId="42" fillId="2" borderId="3" xfId="4" applyFont="1" applyFill="1" applyBorder="1" applyAlignment="1">
      <alignment horizontal="center" vertical="center"/>
    </xf>
    <xf numFmtId="0" fontId="6" fillId="0" borderId="0" xfId="7" applyBorder="1" applyAlignment="1">
      <alignment horizontal="center" vertical="center"/>
    </xf>
    <xf numFmtId="0" fontId="6" fillId="0" borderId="0" xfId="7" applyBorder="1" applyAlignment="1">
      <alignment vertical="center"/>
    </xf>
    <xf numFmtId="0" fontId="6" fillId="0" borderId="23" xfId="7" applyBorder="1" applyAlignment="1">
      <alignment horizontal="center" vertical="center"/>
    </xf>
    <xf numFmtId="0" fontId="6" fillId="0" borderId="13" xfId="7" applyBorder="1" applyAlignment="1">
      <alignment horizontal="center" vertical="center"/>
    </xf>
    <xf numFmtId="0" fontId="6" fillId="0" borderId="15" xfId="7" applyBorder="1" applyAlignment="1">
      <alignment horizontal="center" vertical="center"/>
    </xf>
    <xf numFmtId="0" fontId="6" fillId="0" borderId="8" xfId="7" applyBorder="1" applyAlignment="1">
      <alignment horizontal="center" vertical="center"/>
    </xf>
    <xf numFmtId="0" fontId="6" fillId="0" borderId="9" xfId="7" applyBorder="1" applyAlignment="1">
      <alignment horizontal="center" vertical="center"/>
    </xf>
    <xf numFmtId="0" fontId="6" fillId="0" borderId="10" xfId="7" applyBorder="1" applyAlignment="1">
      <alignment horizontal="center" vertical="center"/>
    </xf>
    <xf numFmtId="0" fontId="6" fillId="0" borderId="11" xfId="7" applyBorder="1" applyAlignment="1">
      <alignment horizontal="center" vertical="center"/>
    </xf>
    <xf numFmtId="0" fontId="6" fillId="0" borderId="12" xfId="7" applyBorder="1" applyAlignment="1">
      <alignment horizontal="center" vertical="center"/>
    </xf>
    <xf numFmtId="0" fontId="6" fillId="0" borderId="14" xfId="7" applyBorder="1" applyAlignment="1">
      <alignment horizontal="center" vertical="center"/>
    </xf>
    <xf numFmtId="0" fontId="6" fillId="0" borderId="30" xfId="7" applyBorder="1" applyAlignment="1">
      <alignment vertical="center"/>
    </xf>
    <xf numFmtId="0" fontId="6" fillId="0" borderId="12" xfId="7" applyBorder="1" applyAlignment="1">
      <alignment vertical="center"/>
    </xf>
    <xf numFmtId="0" fontId="55" fillId="2" borderId="0" xfId="0" applyFont="1" applyFill="1" applyBorder="1" applyAlignment="1">
      <alignment horizontal="left" vertical="top"/>
    </xf>
    <xf numFmtId="0" fontId="56" fillId="2" borderId="0" xfId="0" applyFont="1" applyFill="1" applyBorder="1" applyAlignment="1">
      <alignment horizontal="left" vertical="top" wrapText="1"/>
    </xf>
    <xf numFmtId="0" fontId="52" fillId="2" borderId="1" xfId="0" applyFont="1" applyFill="1" applyBorder="1" applyAlignment="1">
      <alignment horizontal="center" vertical="center" shrinkToFit="1"/>
    </xf>
    <xf numFmtId="0" fontId="52" fillId="2" borderId="3" xfId="0" applyFont="1" applyFill="1" applyBorder="1" applyAlignment="1">
      <alignment horizontal="center" vertical="center" shrinkToFit="1"/>
    </xf>
    <xf numFmtId="0" fontId="52" fillId="2" borderId="1" xfId="0" applyFont="1" applyFill="1" applyBorder="1" applyAlignment="1">
      <alignment horizontal="left" vertical="top" wrapText="1"/>
    </xf>
    <xf numFmtId="0" fontId="52" fillId="2" borderId="2" xfId="0" applyFont="1" applyFill="1" applyBorder="1" applyAlignment="1">
      <alignment horizontal="left" vertical="top" wrapText="1"/>
    </xf>
    <xf numFmtId="0" fontId="52" fillId="2" borderId="3" xfId="0" applyFont="1" applyFill="1" applyBorder="1" applyAlignment="1">
      <alignment horizontal="left" vertical="top" wrapText="1"/>
    </xf>
    <xf numFmtId="0" fontId="6" fillId="2" borderId="0" xfId="0" applyFont="1" applyFill="1" applyBorder="1" applyAlignment="1">
      <alignment horizontal="left" vertical="center"/>
    </xf>
    <xf numFmtId="0" fontId="53" fillId="2" borderId="0" xfId="0" applyFont="1" applyFill="1" applyBorder="1" applyAlignment="1">
      <alignment horizontal="left" vertical="center"/>
    </xf>
    <xf numFmtId="0" fontId="52" fillId="2" borderId="0" xfId="0" applyFont="1" applyFill="1" applyBorder="1" applyAlignment="1">
      <alignment horizontal="center" vertical="center"/>
    </xf>
    <xf numFmtId="0" fontId="54" fillId="8" borderId="1" xfId="0" applyFont="1" applyFill="1" applyBorder="1" applyAlignment="1">
      <alignment horizontal="center" vertical="center" shrinkToFit="1"/>
    </xf>
    <xf numFmtId="0" fontId="54" fillId="8" borderId="3" xfId="0" applyFont="1" applyFill="1" applyBorder="1" applyAlignment="1">
      <alignment horizontal="center" vertical="center" shrinkToFit="1"/>
    </xf>
    <xf numFmtId="0" fontId="54" fillId="8" borderId="1"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 xfId="0" applyFont="1" applyFill="1" applyBorder="1" applyAlignment="1">
      <alignment horizontal="center" vertical="center"/>
    </xf>
    <xf numFmtId="0" fontId="18" fillId="2" borderId="0" xfId="4" applyFont="1" applyFill="1" applyBorder="1" applyAlignment="1">
      <alignment horizontal="center" vertical="top"/>
    </xf>
    <xf numFmtId="0" fontId="46" fillId="2" borderId="1" xfId="4" applyFont="1" applyFill="1" applyBorder="1" applyAlignment="1">
      <alignment horizontal="left" vertical="center"/>
    </xf>
    <xf numFmtId="0" fontId="46" fillId="2" borderId="2" xfId="4" applyFont="1" applyFill="1" applyBorder="1" applyAlignment="1">
      <alignment horizontal="left" vertical="center"/>
    </xf>
    <xf numFmtId="0" fontId="46" fillId="2" borderId="3" xfId="4" applyFont="1" applyFill="1" applyBorder="1" applyAlignment="1">
      <alignment horizontal="left" vertical="center"/>
    </xf>
    <xf numFmtId="0" fontId="17" fillId="2" borderId="9" xfId="4" applyFont="1" applyFill="1" applyBorder="1" applyAlignment="1">
      <alignment horizontal="left"/>
    </xf>
    <xf numFmtId="0" fontId="17" fillId="2" borderId="9" xfId="4" applyFont="1" applyFill="1" applyBorder="1" applyAlignment="1">
      <alignment horizontal="center" vertical="center"/>
    </xf>
    <xf numFmtId="0" fontId="17" fillId="2" borderId="14" xfId="4" applyFont="1" applyFill="1" applyBorder="1" applyAlignment="1">
      <alignment horizontal="center" vertical="center"/>
    </xf>
    <xf numFmtId="0" fontId="46" fillId="2" borderId="14" xfId="4" applyFont="1" applyFill="1" applyBorder="1" applyAlignment="1">
      <alignment horizontal="center"/>
    </xf>
    <xf numFmtId="0" fontId="46" fillId="2" borderId="0" xfId="4" applyFont="1" applyFill="1" applyBorder="1" applyAlignment="1">
      <alignment horizontal="left" vertical="top"/>
    </xf>
    <xf numFmtId="0" fontId="16" fillId="2" borderId="0" xfId="4" applyFont="1" applyFill="1" applyBorder="1" applyAlignment="1">
      <alignment horizontal="center" vertical="center"/>
    </xf>
    <xf numFmtId="0" fontId="18" fillId="2" borderId="0" xfId="4" applyFont="1" applyFill="1" applyBorder="1" applyAlignment="1">
      <alignment horizontal="right" vertical="center"/>
    </xf>
    <xf numFmtId="0" fontId="16" fillId="2" borderId="0" xfId="4" applyFont="1" applyFill="1" applyBorder="1" applyAlignment="1">
      <alignment horizontal="right"/>
    </xf>
    <xf numFmtId="0" fontId="17" fillId="2" borderId="0" xfId="4" applyFont="1" applyFill="1" applyBorder="1" applyAlignment="1">
      <alignment horizontal="left" vertical="center"/>
    </xf>
    <xf numFmtId="0" fontId="17" fillId="2" borderId="14" xfId="4" applyFont="1" applyFill="1" applyBorder="1" applyAlignment="1">
      <alignment horizontal="left" vertical="center"/>
    </xf>
  </cellXfs>
  <cellStyles count="9">
    <cellStyle name="桁区切り 6" xfId="6"/>
    <cellStyle name="標準" xfId="0" builtinId="0"/>
    <cellStyle name="標準 11" xfId="5"/>
    <cellStyle name="標準 2" xfId="7"/>
    <cellStyle name="標準 2 3" xfId="4"/>
    <cellStyle name="標準 2 5" xfId="8"/>
    <cellStyle name="標準_kyotaku_shinnsei" xfId="3"/>
    <cellStyle name="標準_第１号様式・付表" xfId="1"/>
    <cellStyle name="標準_付表　訪問介護　修正版_第一号様式 2" xfId="2"/>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 xmlns:a16="http://schemas.microsoft.com/office/drawing/2014/main" id="{00000000-0008-0000-0400-000004000000}"/>
            </a:ext>
          </a:extLst>
        </xdr:cNvPr>
        <xdr:cNvSpPr/>
      </xdr:nvSpPr>
      <xdr:spPr>
        <a:xfrm>
          <a:off x="5143500" y="7620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 xmlns:a16="http://schemas.microsoft.com/office/drawing/2014/main" id="{00000000-0008-0000-0400-000005000000}"/>
            </a:ext>
          </a:extLst>
        </xdr:cNvPr>
        <xdr:cNvSpPr/>
      </xdr:nvSpPr>
      <xdr:spPr>
        <a:xfrm>
          <a:off x="161925" y="155638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356" t="s">
        <v>1</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357"/>
      <c r="AA7" s="357"/>
      <c r="AB7" s="357"/>
      <c r="AC7" s="6" t="s">
        <v>2</v>
      </c>
      <c r="AD7" s="357"/>
      <c r="AE7" s="357"/>
      <c r="AF7" s="6" t="s">
        <v>3</v>
      </c>
      <c r="AG7" s="357"/>
      <c r="AH7" s="357"/>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358"/>
      <c r="C9" s="358"/>
      <c r="D9" s="358"/>
      <c r="E9" s="358"/>
      <c r="F9" s="358"/>
      <c r="G9" s="357" t="s">
        <v>461</v>
      </c>
      <c r="H9" s="357"/>
      <c r="I9" s="357"/>
      <c r="J9" s="357"/>
      <c r="K9" s="357"/>
      <c r="L9" s="357"/>
      <c r="R9" s="359" t="s">
        <v>5</v>
      </c>
      <c r="S9" s="359"/>
      <c r="T9" s="359"/>
      <c r="U9" s="359"/>
      <c r="V9" s="360"/>
      <c r="W9" s="360"/>
      <c r="X9" s="360"/>
      <c r="Y9" s="360"/>
      <c r="Z9" s="360"/>
      <c r="AA9" s="360"/>
      <c r="AB9" s="360"/>
      <c r="AC9" s="360"/>
      <c r="AD9" s="360"/>
      <c r="AE9" s="360"/>
      <c r="AF9" s="360"/>
      <c r="AG9" s="360"/>
      <c r="AH9" s="360"/>
      <c r="AI9" s="36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358"/>
      <c r="C10" s="358"/>
      <c r="D10" s="358"/>
      <c r="E10" s="358"/>
      <c r="F10" s="358"/>
      <c r="G10" s="357"/>
      <c r="H10" s="357"/>
      <c r="I10" s="357"/>
      <c r="J10" s="357"/>
      <c r="K10" s="357"/>
      <c r="L10" s="357"/>
      <c r="R10" s="359"/>
      <c r="S10" s="359"/>
      <c r="T10" s="359"/>
      <c r="U10" s="359"/>
      <c r="V10" s="360"/>
      <c r="W10" s="360"/>
      <c r="X10" s="360"/>
      <c r="Y10" s="360"/>
      <c r="Z10" s="360"/>
      <c r="AA10" s="360"/>
      <c r="AB10" s="360"/>
      <c r="AC10" s="360"/>
      <c r="AD10" s="360"/>
      <c r="AE10" s="360"/>
      <c r="AF10" s="360"/>
      <c r="AG10" s="360"/>
      <c r="AH10" s="360"/>
      <c r="AI10" s="36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359" t="s">
        <v>7</v>
      </c>
      <c r="S11" s="359"/>
      <c r="T11" s="359"/>
      <c r="U11" s="359"/>
      <c r="V11" s="360"/>
      <c r="W11" s="360"/>
      <c r="X11" s="360"/>
      <c r="Y11" s="360"/>
      <c r="Z11" s="360"/>
      <c r="AA11" s="360"/>
      <c r="AB11" s="360"/>
      <c r="AC11" s="360"/>
      <c r="AD11" s="360"/>
      <c r="AE11" s="360"/>
      <c r="AF11" s="360"/>
      <c r="AG11" s="360"/>
      <c r="AH11" s="360"/>
      <c r="AI11" s="36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359"/>
      <c r="S12" s="359"/>
      <c r="T12" s="359"/>
      <c r="U12" s="359"/>
      <c r="V12" s="360"/>
      <c r="W12" s="360"/>
      <c r="X12" s="360"/>
      <c r="Y12" s="360"/>
      <c r="Z12" s="360"/>
      <c r="AA12" s="360"/>
      <c r="AB12" s="360"/>
      <c r="AC12" s="360"/>
      <c r="AD12" s="360"/>
      <c r="AE12" s="360"/>
      <c r="AF12" s="360"/>
      <c r="AG12" s="360"/>
      <c r="AH12" s="360"/>
      <c r="AI12" s="36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359" t="s">
        <v>8</v>
      </c>
      <c r="S13" s="359"/>
      <c r="T13" s="359"/>
      <c r="U13" s="359"/>
      <c r="V13" s="359"/>
      <c r="W13" s="359"/>
      <c r="X13" s="359"/>
      <c r="Y13" s="360"/>
      <c r="Z13" s="360"/>
      <c r="AA13" s="360"/>
      <c r="AB13" s="360"/>
      <c r="AC13" s="360"/>
      <c r="AD13" s="360"/>
      <c r="AE13" s="360"/>
      <c r="AF13" s="360"/>
      <c r="AG13" s="360"/>
      <c r="AH13" s="360"/>
      <c r="AI13" s="36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359"/>
      <c r="S14" s="359"/>
      <c r="T14" s="359"/>
      <c r="U14" s="359"/>
      <c r="V14" s="359"/>
      <c r="W14" s="359"/>
      <c r="X14" s="359"/>
      <c r="Y14" s="360"/>
      <c r="Z14" s="360"/>
      <c r="AA14" s="360"/>
      <c r="AB14" s="360"/>
      <c r="AC14" s="360"/>
      <c r="AD14" s="360"/>
      <c r="AE14" s="360"/>
      <c r="AF14" s="360"/>
      <c r="AG14" s="360"/>
      <c r="AH14" s="360"/>
      <c r="AI14" s="36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353" t="s">
        <v>10</v>
      </c>
      <c r="T18" s="354"/>
      <c r="U18" s="354"/>
      <c r="V18" s="354"/>
      <c r="W18" s="354"/>
      <c r="X18" s="354"/>
      <c r="Y18" s="35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353" t="s">
        <v>11</v>
      </c>
      <c r="T19" s="354"/>
      <c r="U19" s="354"/>
      <c r="V19" s="355"/>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361" t="s">
        <v>12</v>
      </c>
      <c r="B20" s="362"/>
      <c r="C20" s="362"/>
      <c r="D20" s="362"/>
      <c r="E20" s="362"/>
      <c r="F20" s="362"/>
      <c r="G20" s="362"/>
      <c r="H20" s="362"/>
      <c r="I20" s="362"/>
      <c r="J20" s="362"/>
      <c r="K20" s="362"/>
      <c r="L20" s="362"/>
      <c r="M20" s="362"/>
      <c r="N20" s="362"/>
      <c r="O20" s="362"/>
      <c r="P20" s="362"/>
      <c r="Q20" s="362"/>
      <c r="R20" s="363"/>
      <c r="S20" s="370" t="s">
        <v>7</v>
      </c>
      <c r="T20" s="371"/>
      <c r="U20" s="374"/>
      <c r="V20" s="374"/>
      <c r="W20" s="374"/>
      <c r="X20" s="374"/>
      <c r="Y20" s="374"/>
      <c r="Z20" s="374"/>
      <c r="AA20" s="374"/>
      <c r="AB20" s="374"/>
      <c r="AC20" s="374"/>
      <c r="AD20" s="374"/>
      <c r="AE20" s="374"/>
      <c r="AF20" s="374"/>
      <c r="AG20" s="374"/>
      <c r="AH20" s="374"/>
      <c r="AI20" s="375"/>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364"/>
      <c r="B21" s="365"/>
      <c r="C21" s="365"/>
      <c r="D21" s="365"/>
      <c r="E21" s="365"/>
      <c r="F21" s="365"/>
      <c r="G21" s="365"/>
      <c r="H21" s="365"/>
      <c r="I21" s="365"/>
      <c r="J21" s="365"/>
      <c r="K21" s="365"/>
      <c r="L21" s="365"/>
      <c r="M21" s="365"/>
      <c r="N21" s="365"/>
      <c r="O21" s="365"/>
      <c r="P21" s="365"/>
      <c r="Q21" s="365"/>
      <c r="R21" s="366"/>
      <c r="S21" s="372"/>
      <c r="T21" s="373"/>
      <c r="U21" s="376"/>
      <c r="V21" s="376"/>
      <c r="W21" s="376"/>
      <c r="X21" s="376"/>
      <c r="Y21" s="376"/>
      <c r="Z21" s="376"/>
      <c r="AA21" s="376"/>
      <c r="AB21" s="376"/>
      <c r="AC21" s="376"/>
      <c r="AD21" s="376"/>
      <c r="AE21" s="376"/>
      <c r="AF21" s="376"/>
      <c r="AG21" s="376"/>
      <c r="AH21" s="376"/>
      <c r="AI21" s="377"/>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364"/>
      <c r="B22" s="365"/>
      <c r="C22" s="365"/>
      <c r="D22" s="365"/>
      <c r="E22" s="365"/>
      <c r="F22" s="365"/>
      <c r="G22" s="365"/>
      <c r="H22" s="365"/>
      <c r="I22" s="365"/>
      <c r="J22" s="365"/>
      <c r="K22" s="365"/>
      <c r="L22" s="365"/>
      <c r="M22" s="365"/>
      <c r="N22" s="365"/>
      <c r="O22" s="365"/>
      <c r="P22" s="365"/>
      <c r="Q22" s="365"/>
      <c r="R22" s="366"/>
      <c r="S22" s="378" t="s">
        <v>5</v>
      </c>
      <c r="T22" s="379"/>
      <c r="U22" s="379"/>
      <c r="V22" s="379"/>
      <c r="W22" s="379"/>
      <c r="X22" s="379"/>
      <c r="Y22" s="379"/>
      <c r="Z22" s="379"/>
      <c r="AA22" s="379"/>
      <c r="AB22" s="379"/>
      <c r="AC22" s="379"/>
      <c r="AD22" s="379"/>
      <c r="AE22" s="379"/>
      <c r="AF22" s="379"/>
      <c r="AG22" s="379"/>
      <c r="AH22" s="379"/>
      <c r="AI22" s="380"/>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364"/>
      <c r="B23" s="365"/>
      <c r="C23" s="365"/>
      <c r="D23" s="365"/>
      <c r="E23" s="365"/>
      <c r="F23" s="365"/>
      <c r="G23" s="365"/>
      <c r="H23" s="365"/>
      <c r="I23" s="365"/>
      <c r="J23" s="365"/>
      <c r="K23" s="365"/>
      <c r="L23" s="365"/>
      <c r="M23" s="365"/>
      <c r="N23" s="365"/>
      <c r="O23" s="365"/>
      <c r="P23" s="365"/>
      <c r="Q23" s="365"/>
      <c r="R23" s="366"/>
      <c r="S23" s="381"/>
      <c r="T23" s="382"/>
      <c r="U23" s="382"/>
      <c r="V23" s="382"/>
      <c r="W23" s="382"/>
      <c r="X23" s="382"/>
      <c r="Y23" s="382"/>
      <c r="Z23" s="382"/>
      <c r="AA23" s="382"/>
      <c r="AB23" s="382"/>
      <c r="AC23" s="382"/>
      <c r="AD23" s="382"/>
      <c r="AE23" s="382"/>
      <c r="AF23" s="382"/>
      <c r="AG23" s="382"/>
      <c r="AH23" s="382"/>
      <c r="AI23" s="383"/>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367"/>
      <c r="B24" s="368"/>
      <c r="C24" s="368"/>
      <c r="D24" s="368"/>
      <c r="E24" s="368"/>
      <c r="F24" s="368"/>
      <c r="G24" s="368"/>
      <c r="H24" s="368"/>
      <c r="I24" s="368"/>
      <c r="J24" s="368"/>
      <c r="K24" s="368"/>
      <c r="L24" s="368"/>
      <c r="M24" s="368"/>
      <c r="N24" s="368"/>
      <c r="O24" s="368"/>
      <c r="P24" s="368"/>
      <c r="Q24" s="368"/>
      <c r="R24" s="369"/>
      <c r="S24" s="384"/>
      <c r="T24" s="385"/>
      <c r="U24" s="385"/>
      <c r="V24" s="385"/>
      <c r="W24" s="385"/>
      <c r="X24" s="385"/>
      <c r="Y24" s="385"/>
      <c r="Z24" s="385"/>
      <c r="AA24" s="385"/>
      <c r="AB24" s="385"/>
      <c r="AC24" s="385"/>
      <c r="AD24" s="385"/>
      <c r="AE24" s="385"/>
      <c r="AF24" s="385"/>
      <c r="AG24" s="385"/>
      <c r="AH24" s="385"/>
      <c r="AI24" s="386"/>
      <c r="AN24" s="13"/>
      <c r="AO24" s="13"/>
    </row>
    <row r="25" spans="1:73" s="4" customFormat="1" ht="22.7" customHeight="1">
      <c r="A25" s="387" t="s">
        <v>13</v>
      </c>
      <c r="B25" s="388"/>
      <c r="C25" s="388"/>
      <c r="D25" s="388"/>
      <c r="E25" s="388"/>
      <c r="F25" s="388"/>
      <c r="G25" s="388"/>
      <c r="H25" s="388"/>
      <c r="I25" s="388"/>
      <c r="J25" s="388"/>
      <c r="K25" s="388"/>
      <c r="L25" s="388"/>
      <c r="M25" s="388"/>
      <c r="N25" s="388"/>
      <c r="O25" s="388"/>
      <c r="P25" s="388"/>
      <c r="Q25" s="388"/>
      <c r="R25" s="389"/>
      <c r="S25" s="390" t="s">
        <v>46</v>
      </c>
      <c r="T25" s="391"/>
      <c r="U25" s="391"/>
      <c r="V25" s="391"/>
      <c r="W25" s="391"/>
      <c r="X25" s="391"/>
      <c r="Y25" s="391"/>
      <c r="Z25" s="391"/>
      <c r="AA25" s="391"/>
      <c r="AB25" s="391"/>
      <c r="AC25" s="391"/>
      <c r="AD25" s="391"/>
      <c r="AE25" s="391"/>
      <c r="AF25" s="391"/>
      <c r="AG25" s="391"/>
      <c r="AH25" s="391"/>
      <c r="AI25" s="392"/>
      <c r="AN25" s="13"/>
      <c r="AO25" s="13"/>
    </row>
    <row r="26" spans="1:73" s="4" customFormat="1" ht="14.25" customHeight="1">
      <c r="A26" s="387" t="s">
        <v>14</v>
      </c>
      <c r="B26" s="388"/>
      <c r="C26" s="388"/>
      <c r="D26" s="388"/>
      <c r="E26" s="388"/>
      <c r="F26" s="388"/>
      <c r="G26" s="388"/>
      <c r="H26" s="388"/>
      <c r="I26" s="388"/>
      <c r="J26" s="388"/>
      <c r="K26" s="388"/>
      <c r="L26" s="388"/>
      <c r="M26" s="388"/>
      <c r="N26" s="388"/>
      <c r="O26" s="388"/>
      <c r="P26" s="388"/>
      <c r="Q26" s="388"/>
      <c r="R26" s="389"/>
      <c r="S26" s="387"/>
      <c r="T26" s="388"/>
      <c r="U26" s="388"/>
      <c r="V26" s="388"/>
      <c r="W26" s="388"/>
      <c r="X26" s="18" t="s">
        <v>15</v>
      </c>
      <c r="Y26" s="388"/>
      <c r="Z26" s="388"/>
      <c r="AA26" s="388"/>
      <c r="AB26" s="18" t="s">
        <v>16</v>
      </c>
      <c r="AC26" s="388"/>
      <c r="AD26" s="388"/>
      <c r="AE26" s="388"/>
      <c r="AF26" s="18" t="s">
        <v>17</v>
      </c>
      <c r="AG26" s="388"/>
      <c r="AH26" s="388"/>
      <c r="AI26" s="389"/>
      <c r="AN26" s="13"/>
      <c r="AO26" s="13"/>
    </row>
    <row r="27" spans="1:73" s="4" customFormat="1" ht="14.25" customHeight="1">
      <c r="A27" s="387" t="s">
        <v>18</v>
      </c>
      <c r="B27" s="388"/>
      <c r="C27" s="388"/>
      <c r="D27" s="388"/>
      <c r="E27" s="388"/>
      <c r="F27" s="388"/>
      <c r="G27" s="388"/>
      <c r="H27" s="388"/>
      <c r="I27" s="388"/>
      <c r="J27" s="388"/>
      <c r="K27" s="388"/>
      <c r="L27" s="388"/>
      <c r="M27" s="388"/>
      <c r="N27" s="388"/>
      <c r="O27" s="388"/>
      <c r="P27" s="388"/>
      <c r="Q27" s="388"/>
      <c r="R27" s="389"/>
      <c r="S27" s="387" t="s">
        <v>19</v>
      </c>
      <c r="T27" s="388"/>
      <c r="U27" s="388"/>
      <c r="V27" s="388"/>
      <c r="W27" s="388"/>
      <c r="X27" s="388"/>
      <c r="Y27" s="388"/>
      <c r="Z27" s="388"/>
      <c r="AA27" s="388"/>
      <c r="AB27" s="388"/>
      <c r="AC27" s="388"/>
      <c r="AD27" s="388"/>
      <c r="AE27" s="388"/>
      <c r="AF27" s="388"/>
      <c r="AG27" s="388"/>
      <c r="AH27" s="388"/>
      <c r="AI27" s="389"/>
      <c r="AN27" s="13"/>
      <c r="AO27" s="13"/>
    </row>
    <row r="28" spans="1:73" s="4" customFormat="1" ht="18.75" customHeight="1">
      <c r="A28" s="361"/>
      <c r="B28" s="363"/>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361"/>
      <c r="B29" s="393"/>
      <c r="C29" s="26" t="s">
        <v>22</v>
      </c>
      <c r="D29" s="27"/>
      <c r="E29" s="27"/>
      <c r="F29" s="27"/>
      <c r="G29" s="27"/>
      <c r="H29" s="28"/>
      <c r="I29" s="28"/>
      <c r="J29" s="28"/>
      <c r="K29" s="28"/>
      <c r="L29" s="28"/>
      <c r="M29" s="28"/>
      <c r="N29" s="28"/>
      <c r="O29" s="28"/>
      <c r="P29" s="28"/>
      <c r="Q29" s="21"/>
      <c r="R29" s="22"/>
      <c r="S29" s="394"/>
      <c r="T29" s="395"/>
      <c r="U29" s="395"/>
      <c r="V29" s="395"/>
      <c r="W29" s="395"/>
      <c r="X29" s="395"/>
      <c r="Y29" s="395"/>
      <c r="Z29" s="395"/>
      <c r="AA29" s="395"/>
      <c r="AB29" s="395"/>
      <c r="AC29" s="395"/>
      <c r="AD29" s="395"/>
      <c r="AE29" s="395"/>
      <c r="AF29" s="395"/>
      <c r="AG29" s="395"/>
      <c r="AH29" s="395"/>
      <c r="AI29" s="396"/>
      <c r="AN29" s="13"/>
      <c r="AO29" s="13"/>
    </row>
    <row r="30" spans="1:73" s="4" customFormat="1" ht="18.75" customHeight="1">
      <c r="A30" s="361"/>
      <c r="B30" s="393"/>
      <c r="C30" s="26" t="s">
        <v>23</v>
      </c>
      <c r="D30" s="27"/>
      <c r="E30" s="27"/>
      <c r="F30" s="27"/>
      <c r="G30" s="27"/>
      <c r="H30" s="28"/>
      <c r="I30" s="28"/>
      <c r="J30" s="28"/>
      <c r="K30" s="28"/>
      <c r="L30" s="28"/>
      <c r="M30" s="28"/>
      <c r="N30" s="28"/>
      <c r="O30" s="28"/>
      <c r="P30" s="28"/>
      <c r="Q30" s="28"/>
      <c r="R30" s="29"/>
      <c r="S30" s="394"/>
      <c r="T30" s="395"/>
      <c r="U30" s="395"/>
      <c r="V30" s="395"/>
      <c r="W30" s="395"/>
      <c r="X30" s="395"/>
      <c r="Y30" s="395"/>
      <c r="Z30" s="395"/>
      <c r="AA30" s="395"/>
      <c r="AB30" s="395"/>
      <c r="AC30" s="395"/>
      <c r="AD30" s="395"/>
      <c r="AE30" s="395"/>
      <c r="AF30" s="395"/>
      <c r="AG30" s="395"/>
      <c r="AH30" s="395"/>
      <c r="AI30" s="396"/>
      <c r="AN30" s="13"/>
      <c r="AO30" s="13"/>
    </row>
    <row r="31" spans="1:73" s="4" customFormat="1" ht="18.75" customHeight="1">
      <c r="A31" s="361"/>
      <c r="B31" s="363"/>
      <c r="C31" s="19" t="s">
        <v>24</v>
      </c>
      <c r="D31" s="20"/>
      <c r="E31" s="20"/>
      <c r="F31" s="20"/>
      <c r="G31" s="20"/>
      <c r="H31" s="20"/>
      <c r="I31" s="20"/>
      <c r="J31" s="20"/>
      <c r="K31" s="20"/>
      <c r="L31" s="20"/>
      <c r="M31" s="20"/>
      <c r="N31" s="20"/>
      <c r="O31" s="20"/>
      <c r="P31" s="20"/>
      <c r="Q31" s="21"/>
      <c r="R31" s="22"/>
      <c r="S31" s="394"/>
      <c r="T31" s="395"/>
      <c r="U31" s="395"/>
      <c r="V31" s="395"/>
      <c r="W31" s="395"/>
      <c r="X31" s="395"/>
      <c r="Y31" s="395"/>
      <c r="Z31" s="395"/>
      <c r="AA31" s="395"/>
      <c r="AB31" s="395"/>
      <c r="AC31" s="395"/>
      <c r="AD31" s="395"/>
      <c r="AE31" s="395"/>
      <c r="AF31" s="395"/>
      <c r="AG31" s="395"/>
      <c r="AH31" s="395"/>
      <c r="AI31" s="396"/>
      <c r="AN31" s="13"/>
      <c r="AO31" s="13"/>
    </row>
    <row r="32" spans="1:73" s="4" customFormat="1" ht="18.75" customHeight="1">
      <c r="A32" s="361"/>
      <c r="B32" s="363"/>
      <c r="C32" s="30" t="s">
        <v>25</v>
      </c>
      <c r="D32" s="28"/>
      <c r="E32" s="28"/>
      <c r="F32" s="28"/>
      <c r="G32" s="28"/>
      <c r="H32" s="28"/>
      <c r="I32" s="28"/>
      <c r="J32" s="28"/>
      <c r="K32" s="28"/>
      <c r="L32" s="28"/>
      <c r="M32" s="28"/>
      <c r="N32" s="28"/>
      <c r="O32" s="28"/>
      <c r="P32" s="28"/>
      <c r="Q32" s="21"/>
      <c r="R32" s="22"/>
      <c r="S32" s="394"/>
      <c r="T32" s="395"/>
      <c r="U32" s="395"/>
      <c r="V32" s="395"/>
      <c r="W32" s="395"/>
      <c r="X32" s="395"/>
      <c r="Y32" s="395"/>
      <c r="Z32" s="395"/>
      <c r="AA32" s="395"/>
      <c r="AB32" s="395"/>
      <c r="AC32" s="395"/>
      <c r="AD32" s="395"/>
      <c r="AE32" s="395"/>
      <c r="AF32" s="395"/>
      <c r="AG32" s="395"/>
      <c r="AH32" s="395"/>
      <c r="AI32" s="396"/>
      <c r="AN32" s="13"/>
      <c r="AO32" s="13"/>
    </row>
    <row r="33" spans="1:41" s="4" customFormat="1" ht="18.75" customHeight="1">
      <c r="A33" s="361"/>
      <c r="B33" s="363"/>
      <c r="C33" s="31" t="s">
        <v>26</v>
      </c>
      <c r="D33" s="32"/>
      <c r="E33" s="32"/>
      <c r="F33" s="32"/>
      <c r="G33" s="32"/>
      <c r="H33" s="32"/>
      <c r="I33" s="32"/>
      <c r="J33" s="32"/>
      <c r="K33" s="32"/>
      <c r="L33" s="32"/>
      <c r="M33" s="32"/>
      <c r="N33" s="32"/>
      <c r="O33" s="32"/>
      <c r="P33" s="32"/>
      <c r="Q33" s="33"/>
      <c r="R33" s="34"/>
      <c r="S33" s="394"/>
      <c r="T33" s="395"/>
      <c r="U33" s="395"/>
      <c r="V33" s="395"/>
      <c r="W33" s="395"/>
      <c r="X33" s="395"/>
      <c r="Y33" s="395"/>
      <c r="Z33" s="395"/>
      <c r="AA33" s="395"/>
      <c r="AB33" s="395"/>
      <c r="AC33" s="395"/>
      <c r="AD33" s="395"/>
      <c r="AE33" s="395"/>
      <c r="AF33" s="395"/>
      <c r="AG33" s="395"/>
      <c r="AH33" s="395"/>
      <c r="AI33" s="396"/>
      <c r="AN33" s="13"/>
      <c r="AO33" s="13"/>
    </row>
    <row r="34" spans="1:41" s="4" customFormat="1" ht="18.75" customHeight="1">
      <c r="A34" s="361"/>
      <c r="B34" s="363"/>
      <c r="C34" s="19" t="s">
        <v>27</v>
      </c>
      <c r="D34" s="20"/>
      <c r="E34" s="20"/>
      <c r="F34" s="20"/>
      <c r="G34" s="20"/>
      <c r="H34" s="20"/>
      <c r="I34" s="20"/>
      <c r="J34" s="20"/>
      <c r="K34" s="20"/>
      <c r="L34" s="20"/>
      <c r="M34" s="20"/>
      <c r="N34" s="20"/>
      <c r="O34" s="20"/>
      <c r="P34" s="20"/>
      <c r="Q34" s="21"/>
      <c r="R34" s="22"/>
      <c r="S34" s="394"/>
      <c r="T34" s="395"/>
      <c r="U34" s="395"/>
      <c r="V34" s="395"/>
      <c r="W34" s="395"/>
      <c r="X34" s="395"/>
      <c r="Y34" s="395"/>
      <c r="Z34" s="395"/>
      <c r="AA34" s="395"/>
      <c r="AB34" s="395"/>
      <c r="AC34" s="395"/>
      <c r="AD34" s="395"/>
      <c r="AE34" s="395"/>
      <c r="AF34" s="395"/>
      <c r="AG34" s="395"/>
      <c r="AH34" s="395"/>
      <c r="AI34" s="396"/>
      <c r="AN34" s="13"/>
      <c r="AO34" s="13"/>
    </row>
    <row r="35" spans="1:41" s="4" customFormat="1" ht="15.6" customHeight="1">
      <c r="A35" s="367"/>
      <c r="B35" s="369"/>
      <c r="C35" s="19" t="s">
        <v>28</v>
      </c>
      <c r="D35" s="20"/>
      <c r="E35" s="20"/>
      <c r="F35" s="20"/>
      <c r="G35" s="20"/>
      <c r="H35" s="20"/>
      <c r="I35" s="20"/>
      <c r="J35" s="20"/>
      <c r="K35" s="20"/>
      <c r="L35" s="20"/>
      <c r="M35" s="20"/>
      <c r="N35" s="20"/>
      <c r="O35" s="20"/>
      <c r="P35" s="20"/>
      <c r="Q35" s="20"/>
      <c r="R35" s="35"/>
      <c r="S35" s="394"/>
      <c r="T35" s="395"/>
      <c r="U35" s="395"/>
      <c r="V35" s="395"/>
      <c r="W35" s="395"/>
      <c r="X35" s="395"/>
      <c r="Y35" s="395"/>
      <c r="Z35" s="395"/>
      <c r="AA35" s="395"/>
      <c r="AB35" s="395"/>
      <c r="AC35" s="395"/>
      <c r="AD35" s="395"/>
      <c r="AE35" s="395"/>
      <c r="AF35" s="395"/>
      <c r="AG35" s="395"/>
      <c r="AH35" s="395"/>
      <c r="AI35" s="396"/>
      <c r="AN35" s="13"/>
      <c r="AO35" s="13"/>
    </row>
    <row r="36" spans="1:41" s="4" customFormat="1" ht="18.75" customHeight="1">
      <c r="A36" s="361"/>
      <c r="B36" s="363"/>
      <c r="C36" s="36" t="s">
        <v>29</v>
      </c>
      <c r="D36" s="28"/>
      <c r="E36" s="28"/>
      <c r="F36" s="28"/>
      <c r="G36" s="28"/>
      <c r="H36" s="28"/>
      <c r="I36" s="28"/>
      <c r="J36" s="28"/>
      <c r="K36" s="28"/>
      <c r="L36" s="28"/>
      <c r="M36" s="28"/>
      <c r="N36" s="28"/>
      <c r="O36" s="28"/>
      <c r="P36" s="28"/>
      <c r="Q36" s="28"/>
      <c r="R36" s="29"/>
      <c r="S36" s="394"/>
      <c r="T36" s="395"/>
      <c r="U36" s="395"/>
      <c r="V36" s="395"/>
      <c r="W36" s="395"/>
      <c r="X36" s="395"/>
      <c r="Y36" s="395"/>
      <c r="Z36" s="395"/>
      <c r="AA36" s="395"/>
      <c r="AB36" s="395"/>
      <c r="AC36" s="395"/>
      <c r="AD36" s="395"/>
      <c r="AE36" s="395"/>
      <c r="AF36" s="395"/>
      <c r="AG36" s="395"/>
      <c r="AH36" s="395"/>
      <c r="AI36" s="396"/>
      <c r="AN36" s="13"/>
      <c r="AO36" s="13"/>
    </row>
    <row r="37" spans="1:41" s="4" customFormat="1" ht="18.75" customHeight="1">
      <c r="A37" s="361"/>
      <c r="B37" s="363"/>
      <c r="C37" s="36" t="s">
        <v>30</v>
      </c>
      <c r="D37" s="28"/>
      <c r="E37" s="28"/>
      <c r="F37" s="28"/>
      <c r="G37" s="28"/>
      <c r="H37" s="28"/>
      <c r="I37" s="28"/>
      <c r="J37" s="28"/>
      <c r="K37" s="28"/>
      <c r="L37" s="28"/>
      <c r="M37" s="28"/>
      <c r="N37" s="28"/>
      <c r="O37" s="28"/>
      <c r="P37" s="28"/>
      <c r="Q37" s="21"/>
      <c r="R37" s="22"/>
      <c r="S37" s="394"/>
      <c r="T37" s="395"/>
      <c r="U37" s="395"/>
      <c r="V37" s="395"/>
      <c r="W37" s="395"/>
      <c r="X37" s="395"/>
      <c r="Y37" s="395"/>
      <c r="Z37" s="395"/>
      <c r="AA37" s="395"/>
      <c r="AB37" s="395"/>
      <c r="AC37" s="395"/>
      <c r="AD37" s="395"/>
      <c r="AE37" s="395"/>
      <c r="AF37" s="395"/>
      <c r="AG37" s="395"/>
      <c r="AH37" s="395"/>
      <c r="AI37" s="396"/>
      <c r="AN37" s="13"/>
      <c r="AO37" s="13"/>
    </row>
    <row r="38" spans="1:41" s="4" customFormat="1" ht="18.75" customHeight="1">
      <c r="A38" s="361"/>
      <c r="B38" s="363"/>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361"/>
      <c r="B39" s="363"/>
      <c r="C39" s="39" t="s">
        <v>33</v>
      </c>
      <c r="D39" s="40"/>
      <c r="E39" s="40"/>
      <c r="F39" s="40"/>
      <c r="G39" s="40"/>
      <c r="H39" s="40"/>
      <c r="I39" s="40"/>
      <c r="J39" s="40"/>
      <c r="K39" s="40"/>
      <c r="L39" s="40"/>
      <c r="M39" s="40"/>
      <c r="N39" s="40"/>
      <c r="O39" s="40"/>
      <c r="P39" s="40"/>
      <c r="Q39" s="40"/>
      <c r="R39" s="41"/>
      <c r="S39" s="401"/>
      <c r="T39" s="402"/>
      <c r="U39" s="402"/>
      <c r="V39" s="402"/>
      <c r="W39" s="402"/>
      <c r="X39" s="402"/>
      <c r="Y39" s="402"/>
      <c r="Z39" s="402"/>
      <c r="AA39" s="402"/>
      <c r="AB39" s="402"/>
      <c r="AC39" s="402"/>
      <c r="AD39" s="402"/>
      <c r="AE39" s="402"/>
      <c r="AF39" s="402"/>
      <c r="AG39" s="402"/>
      <c r="AH39" s="402"/>
      <c r="AI39" s="403"/>
      <c r="AN39" s="13"/>
      <c r="AO39" s="13"/>
    </row>
    <row r="40" spans="1:41" s="4" customFormat="1" ht="18.75" customHeight="1">
      <c r="A40" s="361"/>
      <c r="B40" s="363"/>
      <c r="C40" s="36" t="s">
        <v>34</v>
      </c>
      <c r="D40" s="28"/>
      <c r="E40" s="28"/>
      <c r="F40" s="28"/>
      <c r="G40" s="28"/>
      <c r="H40" s="28"/>
      <c r="I40" s="28"/>
      <c r="J40" s="28"/>
      <c r="K40" s="28"/>
      <c r="L40" s="28"/>
      <c r="M40" s="28"/>
      <c r="N40" s="28"/>
      <c r="O40" s="28"/>
      <c r="P40" s="28"/>
      <c r="Q40" s="28"/>
      <c r="R40" s="29"/>
      <c r="S40" s="401"/>
      <c r="T40" s="402"/>
      <c r="U40" s="402"/>
      <c r="V40" s="402"/>
      <c r="W40" s="402"/>
      <c r="X40" s="402"/>
      <c r="Y40" s="402"/>
      <c r="Z40" s="402"/>
      <c r="AA40" s="402"/>
      <c r="AB40" s="402"/>
      <c r="AC40" s="402"/>
      <c r="AD40" s="402"/>
      <c r="AE40" s="402"/>
      <c r="AF40" s="402"/>
      <c r="AG40" s="402"/>
      <c r="AH40" s="402"/>
      <c r="AI40" s="403"/>
      <c r="AN40" s="13"/>
      <c r="AO40" s="13"/>
    </row>
    <row r="41" spans="1:41" s="4" customFormat="1" ht="18.75" customHeight="1">
      <c r="A41" s="361"/>
      <c r="B41" s="363"/>
      <c r="C41" s="39" t="s">
        <v>35</v>
      </c>
      <c r="D41" s="40"/>
      <c r="E41" s="40"/>
      <c r="F41" s="40"/>
      <c r="G41" s="40"/>
      <c r="H41" s="40"/>
      <c r="I41" s="40"/>
      <c r="J41" s="40"/>
      <c r="K41" s="40"/>
      <c r="L41" s="40"/>
      <c r="M41" s="40"/>
      <c r="N41" s="40"/>
      <c r="O41" s="40"/>
      <c r="P41" s="40"/>
      <c r="Q41" s="20"/>
      <c r="R41" s="35"/>
      <c r="S41" s="401"/>
      <c r="T41" s="402"/>
      <c r="U41" s="402"/>
      <c r="V41" s="402"/>
      <c r="W41" s="402"/>
      <c r="X41" s="402"/>
      <c r="Y41" s="402"/>
      <c r="Z41" s="402"/>
      <c r="AA41" s="402"/>
      <c r="AB41" s="402"/>
      <c r="AC41" s="402"/>
      <c r="AD41" s="402"/>
      <c r="AE41" s="402"/>
      <c r="AF41" s="402"/>
      <c r="AG41" s="402"/>
      <c r="AH41" s="402"/>
      <c r="AI41" s="403"/>
      <c r="AN41" s="13"/>
      <c r="AO41" s="13"/>
    </row>
    <row r="42" spans="1:41" s="4" customFormat="1" ht="18.75" customHeight="1">
      <c r="A42" s="361"/>
      <c r="B42" s="363"/>
      <c r="C42" s="19" t="s">
        <v>36</v>
      </c>
      <c r="D42" s="20"/>
      <c r="E42" s="20"/>
      <c r="F42" s="20"/>
      <c r="G42" s="20"/>
      <c r="H42" s="20"/>
      <c r="I42" s="20"/>
      <c r="J42" s="20"/>
      <c r="K42" s="20"/>
      <c r="L42" s="20"/>
      <c r="M42" s="20"/>
      <c r="N42" s="20"/>
      <c r="O42" s="20"/>
      <c r="P42" s="20"/>
      <c r="Q42" s="21"/>
      <c r="R42" s="22"/>
      <c r="S42" s="401"/>
      <c r="T42" s="402"/>
      <c r="U42" s="402"/>
      <c r="V42" s="402"/>
      <c r="W42" s="402"/>
      <c r="X42" s="402"/>
      <c r="Y42" s="402"/>
      <c r="Z42" s="402"/>
      <c r="AA42" s="402"/>
      <c r="AB42" s="402"/>
      <c r="AC42" s="402"/>
      <c r="AD42" s="402"/>
      <c r="AE42" s="402"/>
      <c r="AF42" s="402"/>
      <c r="AG42" s="402"/>
      <c r="AH42" s="402"/>
      <c r="AI42" s="403"/>
      <c r="AN42" s="13"/>
      <c r="AO42" s="13"/>
    </row>
    <row r="43" spans="1:41" s="4" customFormat="1" ht="18.75" customHeight="1">
      <c r="A43" s="367"/>
      <c r="B43" s="369"/>
      <c r="C43" s="39" t="s">
        <v>37</v>
      </c>
      <c r="D43" s="40"/>
      <c r="E43" s="40"/>
      <c r="F43" s="40"/>
      <c r="G43" s="40"/>
      <c r="H43" s="40"/>
      <c r="I43" s="40"/>
      <c r="J43" s="40"/>
      <c r="K43" s="40"/>
      <c r="L43" s="40"/>
      <c r="M43" s="40"/>
      <c r="N43" s="40"/>
      <c r="O43" s="40"/>
      <c r="P43" s="40"/>
      <c r="Q43" s="40"/>
      <c r="R43" s="41"/>
      <c r="S43" s="401"/>
      <c r="T43" s="402"/>
      <c r="U43" s="402"/>
      <c r="V43" s="402"/>
      <c r="W43" s="402"/>
      <c r="X43" s="402"/>
      <c r="Y43" s="402"/>
      <c r="Z43" s="402"/>
      <c r="AA43" s="402"/>
      <c r="AB43" s="402"/>
      <c r="AC43" s="402"/>
      <c r="AD43" s="402"/>
      <c r="AE43" s="402"/>
      <c r="AF43" s="402"/>
      <c r="AG43" s="402"/>
      <c r="AH43" s="402"/>
      <c r="AI43" s="403"/>
      <c r="AN43" s="13"/>
      <c r="AO43" s="13"/>
    </row>
    <row r="44" spans="1:41" s="4" customFormat="1" ht="18.75" customHeight="1">
      <c r="A44" s="361"/>
      <c r="B44" s="363"/>
      <c r="C44" s="19" t="s">
        <v>38</v>
      </c>
      <c r="D44" s="20"/>
      <c r="E44" s="20"/>
      <c r="F44" s="20"/>
      <c r="G44" s="20"/>
      <c r="H44" s="20"/>
      <c r="I44" s="20"/>
      <c r="J44" s="20"/>
      <c r="K44" s="20"/>
      <c r="L44" s="20"/>
      <c r="M44" s="20"/>
      <c r="N44" s="20"/>
      <c r="O44" s="20"/>
      <c r="P44" s="20"/>
      <c r="Q44" s="21"/>
      <c r="R44" s="22"/>
      <c r="S44" s="401"/>
      <c r="T44" s="402"/>
      <c r="U44" s="402"/>
      <c r="V44" s="402"/>
      <c r="W44" s="402"/>
      <c r="X44" s="402"/>
      <c r="Y44" s="402"/>
      <c r="Z44" s="402"/>
      <c r="AA44" s="402"/>
      <c r="AB44" s="402"/>
      <c r="AC44" s="402"/>
      <c r="AD44" s="402"/>
      <c r="AE44" s="402"/>
      <c r="AF44" s="402"/>
      <c r="AG44" s="402"/>
      <c r="AH44" s="402"/>
      <c r="AI44" s="403"/>
      <c r="AN44" s="13"/>
      <c r="AO44" s="13"/>
    </row>
    <row r="45" spans="1:41" s="4" customFormat="1" ht="18.75" customHeight="1">
      <c r="A45" s="361"/>
      <c r="B45" s="363"/>
      <c r="C45" s="36" t="s">
        <v>39</v>
      </c>
      <c r="D45" s="28"/>
      <c r="E45" s="28"/>
      <c r="F45" s="28"/>
      <c r="G45" s="28"/>
      <c r="H45" s="28"/>
      <c r="I45" s="28"/>
      <c r="J45" s="28"/>
      <c r="K45" s="28"/>
      <c r="L45" s="28"/>
      <c r="M45" s="28"/>
      <c r="N45" s="28"/>
      <c r="O45" s="28"/>
      <c r="P45" s="28"/>
      <c r="Q45" s="28"/>
      <c r="R45" s="29"/>
      <c r="S45" s="401"/>
      <c r="T45" s="402"/>
      <c r="U45" s="402"/>
      <c r="V45" s="402"/>
      <c r="W45" s="402"/>
      <c r="X45" s="402"/>
      <c r="Y45" s="402"/>
      <c r="Z45" s="402"/>
      <c r="AA45" s="402"/>
      <c r="AB45" s="402"/>
      <c r="AC45" s="402"/>
      <c r="AD45" s="402"/>
      <c r="AE45" s="402"/>
      <c r="AF45" s="402"/>
      <c r="AG45" s="402"/>
      <c r="AH45" s="402"/>
      <c r="AI45" s="403"/>
      <c r="AN45" s="13"/>
      <c r="AO45" s="13"/>
    </row>
    <row r="46" spans="1:41" s="4" customFormat="1" ht="18.600000000000001" customHeight="1">
      <c r="A46" s="361"/>
      <c r="B46" s="363"/>
      <c r="C46" s="19" t="s">
        <v>40</v>
      </c>
      <c r="D46" s="20"/>
      <c r="E46" s="20"/>
      <c r="F46" s="20"/>
      <c r="G46" s="20"/>
      <c r="H46" s="20"/>
      <c r="I46" s="20"/>
      <c r="J46" s="20"/>
      <c r="K46" s="20"/>
      <c r="L46" s="20"/>
      <c r="M46" s="20"/>
      <c r="N46" s="20"/>
      <c r="O46" s="20"/>
      <c r="P46" s="20"/>
      <c r="Q46" s="21"/>
      <c r="R46" s="22"/>
      <c r="S46" s="401"/>
      <c r="T46" s="402"/>
      <c r="U46" s="402"/>
      <c r="V46" s="402"/>
      <c r="W46" s="402"/>
      <c r="X46" s="402"/>
      <c r="Y46" s="402"/>
      <c r="Z46" s="402"/>
      <c r="AA46" s="402"/>
      <c r="AB46" s="402"/>
      <c r="AC46" s="402"/>
      <c r="AD46" s="402"/>
      <c r="AE46" s="402"/>
      <c r="AF46" s="402"/>
      <c r="AG46" s="402"/>
      <c r="AH46" s="402"/>
      <c r="AI46" s="403"/>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401"/>
      <c r="T47" s="402"/>
      <c r="U47" s="402"/>
      <c r="V47" s="402"/>
      <c r="W47" s="402"/>
      <c r="X47" s="402"/>
      <c r="Y47" s="402"/>
      <c r="Z47" s="402"/>
      <c r="AA47" s="402"/>
      <c r="AB47" s="402"/>
      <c r="AC47" s="402"/>
      <c r="AD47" s="402"/>
      <c r="AE47" s="402"/>
      <c r="AF47" s="402"/>
      <c r="AG47" s="402"/>
      <c r="AH47" s="402"/>
      <c r="AI47" s="403"/>
      <c r="AN47" s="13"/>
      <c r="AO47" s="13"/>
    </row>
    <row r="48" spans="1:41" s="4" customFormat="1" ht="18.75" customHeight="1">
      <c r="A48" s="387"/>
      <c r="B48" s="389"/>
      <c r="C48" s="36" t="s">
        <v>42</v>
      </c>
      <c r="D48" s="28"/>
      <c r="E48" s="28"/>
      <c r="F48" s="28"/>
      <c r="G48" s="28"/>
      <c r="H48" s="28"/>
      <c r="I48" s="28"/>
      <c r="J48" s="28"/>
      <c r="K48" s="28"/>
      <c r="L48" s="28"/>
      <c r="M48" s="28"/>
      <c r="N48" s="28"/>
      <c r="O48" s="28"/>
      <c r="P48" s="28"/>
      <c r="Q48" s="28"/>
      <c r="R48" s="29"/>
      <c r="S48" s="404"/>
      <c r="T48" s="405"/>
      <c r="U48" s="405"/>
      <c r="V48" s="405"/>
      <c r="W48" s="405"/>
      <c r="X48" s="405"/>
      <c r="Y48" s="405"/>
      <c r="Z48" s="405"/>
      <c r="AA48" s="405"/>
      <c r="AB48" s="405"/>
      <c r="AC48" s="405"/>
      <c r="AD48" s="405"/>
      <c r="AE48" s="405"/>
      <c r="AF48" s="405"/>
      <c r="AG48" s="405"/>
      <c r="AH48" s="405"/>
      <c r="AI48" s="406"/>
      <c r="AN48" s="13"/>
      <c r="AO48" s="13"/>
    </row>
    <row r="49" spans="1:73" s="4" customFormat="1" ht="14.25" customHeight="1">
      <c r="A49" s="44" t="s">
        <v>43</v>
      </c>
      <c r="B49" s="20"/>
      <c r="C49" s="397" t="s">
        <v>44</v>
      </c>
      <c r="D49" s="399" t="s">
        <v>45</v>
      </c>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N49" s="13"/>
      <c r="AO49" s="13"/>
    </row>
    <row r="50" spans="1:73" s="4" customFormat="1" ht="14.25" customHeight="1">
      <c r="A50" s="45"/>
      <c r="B50" s="20"/>
      <c r="C50" s="398"/>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N50" s="13"/>
      <c r="AO50" s="13"/>
    </row>
    <row r="51" spans="1:73" s="4" customFormat="1" ht="14.25" customHeight="1">
      <c r="A51" s="20"/>
      <c r="B51" s="20"/>
      <c r="C51" s="398"/>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N51" s="13"/>
      <c r="AO51" s="13"/>
    </row>
    <row r="52" spans="1:73" s="4" customFormat="1" ht="14.25" customHeight="1">
      <c r="A52" s="20"/>
      <c r="B52" s="20"/>
      <c r="C52" s="398"/>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N52" s="13"/>
      <c r="AO52" s="13"/>
    </row>
    <row r="53" spans="1:73" s="4" customFormat="1" ht="14.25" customHeight="1">
      <c r="A53" s="20"/>
      <c r="B53" s="46"/>
      <c r="C53" s="398"/>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N53" s="13"/>
      <c r="AO53" s="13"/>
      <c r="AQ53" s="47"/>
      <c r="AR53" s="47"/>
      <c r="AS53" s="47"/>
      <c r="AT53" s="47"/>
      <c r="AU53" s="47"/>
      <c r="AV53" s="47"/>
      <c r="AW53" s="47"/>
      <c r="AX53" s="47"/>
      <c r="AY53" s="47"/>
      <c r="AZ53" s="47"/>
      <c r="BA53" s="47"/>
      <c r="BB53" s="47"/>
      <c r="BC53" s="47"/>
    </row>
    <row r="54" spans="1:73" s="4" customFormat="1" ht="14.25" customHeight="1">
      <c r="A54" s="44"/>
      <c r="B54" s="20"/>
      <c r="C54" s="398"/>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O54" s="48"/>
      <c r="AP54" s="48"/>
      <c r="AQ54" s="48"/>
      <c r="AR54" s="48"/>
      <c r="AS54" s="48"/>
      <c r="AT54" s="48"/>
      <c r="AU54" s="13"/>
      <c r="AV54" s="13"/>
    </row>
    <row r="55" spans="1:73" s="4" customFormat="1" ht="14.25" customHeight="1">
      <c r="A55" s="20"/>
      <c r="B55" s="20"/>
      <c r="C55" s="398"/>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sqref="A1:N1"/>
    </sheetView>
  </sheetViews>
  <sheetFormatPr defaultColWidth="9.125" defaultRowHeight="16.5"/>
  <cols>
    <col min="1" max="1" width="7.75" style="50" customWidth="1"/>
    <col min="2" max="2" width="10.125" style="50" customWidth="1"/>
    <col min="3" max="12" width="9.125" style="50"/>
    <col min="13" max="13" width="9.125" style="50" customWidth="1"/>
    <col min="14" max="14" width="9.125" style="50"/>
    <col min="15" max="16" width="9.125" style="49"/>
    <col min="17" max="16384" width="9.125" style="50"/>
  </cols>
  <sheetData>
    <row r="1" spans="1:16" ht="36" customHeight="1" thickBot="1">
      <c r="A1" s="506" t="s">
        <v>47</v>
      </c>
      <c r="B1" s="506"/>
      <c r="C1" s="506"/>
      <c r="D1" s="506"/>
      <c r="E1" s="506"/>
      <c r="F1" s="506"/>
      <c r="G1" s="506"/>
      <c r="H1" s="506"/>
      <c r="I1" s="506"/>
      <c r="J1" s="506"/>
      <c r="K1" s="506"/>
      <c r="L1" s="506"/>
      <c r="M1" s="506"/>
      <c r="N1" s="506"/>
    </row>
    <row r="2" spans="1:16" ht="15" customHeight="1">
      <c r="A2" s="507" t="s">
        <v>48</v>
      </c>
      <c r="B2" s="51" t="s">
        <v>11</v>
      </c>
      <c r="C2" s="510"/>
      <c r="D2" s="511"/>
      <c r="E2" s="511"/>
      <c r="F2" s="511"/>
      <c r="G2" s="511"/>
      <c r="H2" s="511"/>
      <c r="I2" s="511"/>
      <c r="J2" s="511"/>
      <c r="K2" s="511"/>
      <c r="L2" s="511"/>
      <c r="M2" s="511"/>
      <c r="N2" s="512"/>
      <c r="O2" s="52"/>
      <c r="P2" s="52"/>
    </row>
    <row r="3" spans="1:16" ht="15" customHeight="1">
      <c r="A3" s="508"/>
      <c r="B3" s="53" t="s">
        <v>49</v>
      </c>
      <c r="C3" s="426"/>
      <c r="D3" s="427"/>
      <c r="E3" s="427"/>
      <c r="F3" s="427"/>
      <c r="G3" s="427"/>
      <c r="H3" s="427"/>
      <c r="I3" s="427"/>
      <c r="J3" s="427"/>
      <c r="K3" s="427"/>
      <c r="L3" s="427"/>
      <c r="M3" s="427"/>
      <c r="N3" s="428"/>
    </row>
    <row r="4" spans="1:16" ht="30" customHeight="1">
      <c r="A4" s="508"/>
      <c r="B4" s="54" t="s">
        <v>50</v>
      </c>
      <c r="C4" s="415"/>
      <c r="D4" s="415"/>
      <c r="E4" s="415"/>
      <c r="F4" s="415"/>
      <c r="G4" s="415"/>
      <c r="H4" s="415"/>
      <c r="I4" s="415"/>
      <c r="J4" s="415"/>
      <c r="K4" s="415"/>
      <c r="L4" s="415"/>
      <c r="M4" s="415"/>
      <c r="N4" s="416"/>
    </row>
    <row r="5" spans="1:16" ht="15" customHeight="1">
      <c r="A5" s="508"/>
      <c r="B5" s="417" t="s">
        <v>51</v>
      </c>
      <c r="C5" s="55" t="s">
        <v>52</v>
      </c>
      <c r="D5" s="56"/>
      <c r="E5" s="57" t="s">
        <v>53</v>
      </c>
      <c r="F5" s="56"/>
      <c r="G5" s="58" t="s">
        <v>54</v>
      </c>
      <c r="H5" s="420"/>
      <c r="I5" s="420"/>
      <c r="J5" s="420"/>
      <c r="K5" s="420"/>
      <c r="L5" s="420"/>
      <c r="M5" s="420"/>
      <c r="N5" s="421"/>
    </row>
    <row r="6" spans="1:16" ht="15" customHeight="1">
      <c r="A6" s="508"/>
      <c r="B6" s="418"/>
      <c r="C6" s="422"/>
      <c r="D6" s="423"/>
      <c r="E6" s="59" t="s">
        <v>55</v>
      </c>
      <c r="F6" s="424"/>
      <c r="G6" s="424"/>
      <c r="H6" s="424"/>
      <c r="I6" s="424"/>
      <c r="J6" s="59" t="s">
        <v>56</v>
      </c>
      <c r="K6" s="424"/>
      <c r="L6" s="424"/>
      <c r="M6" s="424"/>
      <c r="N6" s="425"/>
    </row>
    <row r="7" spans="1:16" ht="15" customHeight="1">
      <c r="A7" s="508"/>
      <c r="B7" s="418"/>
      <c r="C7" s="422"/>
      <c r="D7" s="423"/>
      <c r="E7" s="59" t="s">
        <v>57</v>
      </c>
      <c r="F7" s="424"/>
      <c r="G7" s="424"/>
      <c r="H7" s="424"/>
      <c r="I7" s="424"/>
      <c r="J7" s="59" t="s">
        <v>58</v>
      </c>
      <c r="K7" s="424"/>
      <c r="L7" s="424"/>
      <c r="M7" s="424"/>
      <c r="N7" s="425"/>
    </row>
    <row r="8" spans="1:16" ht="18.95" customHeight="1">
      <c r="A8" s="508"/>
      <c r="B8" s="419"/>
      <c r="C8" s="426"/>
      <c r="D8" s="427"/>
      <c r="E8" s="427"/>
      <c r="F8" s="427"/>
      <c r="G8" s="427"/>
      <c r="H8" s="427"/>
      <c r="I8" s="427"/>
      <c r="J8" s="427"/>
      <c r="K8" s="427"/>
      <c r="L8" s="427"/>
      <c r="M8" s="427"/>
      <c r="N8" s="428"/>
    </row>
    <row r="9" spans="1:16" ht="15" customHeight="1">
      <c r="A9" s="508"/>
      <c r="B9" s="429" t="s">
        <v>59</v>
      </c>
      <c r="C9" s="431" t="s">
        <v>60</v>
      </c>
      <c r="D9" s="432"/>
      <c r="E9" s="433"/>
      <c r="F9" s="434"/>
      <c r="G9" s="434"/>
      <c r="H9" s="60" t="s">
        <v>61</v>
      </c>
      <c r="I9" s="61"/>
      <c r="J9" s="62" t="s">
        <v>62</v>
      </c>
      <c r="K9" s="433"/>
      <c r="L9" s="434"/>
      <c r="M9" s="434"/>
      <c r="N9" s="435"/>
    </row>
    <row r="10" spans="1:16" ht="15" customHeight="1">
      <c r="A10" s="509"/>
      <c r="B10" s="429"/>
      <c r="C10" s="431" t="s">
        <v>63</v>
      </c>
      <c r="D10" s="432"/>
      <c r="E10" s="496"/>
      <c r="F10" s="497"/>
      <c r="G10" s="497"/>
      <c r="H10" s="498"/>
      <c r="I10" s="497"/>
      <c r="J10" s="497"/>
      <c r="K10" s="497"/>
      <c r="L10" s="497"/>
      <c r="M10" s="497"/>
      <c r="N10" s="499"/>
    </row>
    <row r="11" spans="1:16" ht="15" customHeight="1">
      <c r="A11" s="471" t="s">
        <v>64</v>
      </c>
      <c r="B11" s="63" t="s">
        <v>49</v>
      </c>
      <c r="C11" s="473"/>
      <c r="D11" s="424"/>
      <c r="E11" s="424"/>
      <c r="F11" s="424"/>
      <c r="G11" s="424"/>
      <c r="H11" s="417" t="s">
        <v>65</v>
      </c>
      <c r="I11" s="64" t="s">
        <v>66</v>
      </c>
      <c r="J11" s="65"/>
      <c r="K11" s="66" t="s">
        <v>67</v>
      </c>
      <c r="L11" s="65"/>
      <c r="M11" s="474" t="s">
        <v>54</v>
      </c>
      <c r="N11" s="475"/>
    </row>
    <row r="12" spans="1:16" ht="15" customHeight="1">
      <c r="A12" s="472"/>
      <c r="B12" s="67" t="s">
        <v>68</v>
      </c>
      <c r="C12" s="476"/>
      <c r="D12" s="477"/>
      <c r="E12" s="477"/>
      <c r="F12" s="477"/>
      <c r="G12" s="478"/>
      <c r="H12" s="418"/>
      <c r="I12" s="424"/>
      <c r="J12" s="424"/>
      <c r="K12" s="424"/>
      <c r="L12" s="424"/>
      <c r="M12" s="424"/>
      <c r="N12" s="425"/>
    </row>
    <row r="13" spans="1:16" ht="15" customHeight="1">
      <c r="A13" s="472"/>
      <c r="B13" s="68" t="s">
        <v>69</v>
      </c>
      <c r="C13" s="481"/>
      <c r="D13" s="482"/>
      <c r="E13" s="482"/>
      <c r="F13" s="482"/>
      <c r="G13" s="482"/>
      <c r="H13" s="419"/>
      <c r="I13" s="424"/>
      <c r="J13" s="479"/>
      <c r="K13" s="479"/>
      <c r="L13" s="479"/>
      <c r="M13" s="479"/>
      <c r="N13" s="480"/>
    </row>
    <row r="14" spans="1:16" ht="15" customHeight="1">
      <c r="A14" s="472"/>
      <c r="B14" s="465" t="s">
        <v>70</v>
      </c>
      <c r="C14" s="420"/>
      <c r="D14" s="461"/>
      <c r="E14" s="465"/>
      <c r="F14" s="420"/>
      <c r="G14" s="495"/>
      <c r="H14" s="431" t="s">
        <v>71</v>
      </c>
      <c r="I14" s="432"/>
      <c r="J14" s="490"/>
      <c r="K14" s="490"/>
      <c r="L14" s="490"/>
      <c r="M14" s="490"/>
      <c r="N14" s="491"/>
    </row>
    <row r="15" spans="1:16" ht="15" customHeight="1">
      <c r="A15" s="472"/>
      <c r="B15" s="494"/>
      <c r="C15" s="463"/>
      <c r="D15" s="464"/>
      <c r="E15" s="494"/>
      <c r="F15" s="463"/>
      <c r="G15" s="486"/>
      <c r="H15" s="500" t="s">
        <v>72</v>
      </c>
      <c r="I15" s="501"/>
      <c r="J15" s="504"/>
      <c r="K15" s="504"/>
      <c r="L15" s="504"/>
      <c r="M15" s="504"/>
      <c r="N15" s="505"/>
      <c r="O15" s="49" t="s">
        <v>73</v>
      </c>
    </row>
    <row r="16" spans="1:16" ht="15" customHeight="1">
      <c r="A16" s="472"/>
      <c r="B16" s="494"/>
      <c r="C16" s="463"/>
      <c r="D16" s="464"/>
      <c r="E16" s="494"/>
      <c r="F16" s="463"/>
      <c r="G16" s="486"/>
      <c r="H16" s="502"/>
      <c r="I16" s="503"/>
      <c r="J16" s="479"/>
      <c r="K16" s="479"/>
      <c r="L16" s="479"/>
      <c r="M16" s="479"/>
      <c r="N16" s="480"/>
    </row>
    <row r="17" spans="1:14" ht="15" customHeight="1">
      <c r="A17" s="483" t="s">
        <v>74</v>
      </c>
      <c r="B17" s="484"/>
      <c r="C17" s="484"/>
      <c r="D17" s="484"/>
      <c r="E17" s="484"/>
      <c r="F17" s="484"/>
      <c r="G17" s="485"/>
      <c r="H17" s="53" t="s">
        <v>75</v>
      </c>
      <c r="I17" s="479"/>
      <c r="J17" s="490"/>
      <c r="K17" s="490"/>
      <c r="L17" s="490"/>
      <c r="M17" s="490"/>
      <c r="N17" s="491"/>
    </row>
    <row r="18" spans="1:14" ht="15" customHeight="1">
      <c r="A18" s="462"/>
      <c r="B18" s="463"/>
      <c r="C18" s="463"/>
      <c r="D18" s="463"/>
      <c r="E18" s="463"/>
      <c r="F18" s="463"/>
      <c r="G18" s="486"/>
      <c r="H18" s="417" t="s">
        <v>65</v>
      </c>
      <c r="I18" s="64" t="s">
        <v>66</v>
      </c>
      <c r="J18" s="69"/>
      <c r="K18" s="66" t="s">
        <v>67</v>
      </c>
      <c r="L18" s="69"/>
      <c r="M18" s="474" t="s">
        <v>54</v>
      </c>
      <c r="N18" s="475"/>
    </row>
    <row r="19" spans="1:14" ht="15" customHeight="1">
      <c r="A19" s="462"/>
      <c r="B19" s="463"/>
      <c r="C19" s="463"/>
      <c r="D19" s="463"/>
      <c r="E19" s="463"/>
      <c r="F19" s="463"/>
      <c r="G19" s="486"/>
      <c r="H19" s="418"/>
      <c r="I19" s="492"/>
      <c r="J19" s="424"/>
      <c r="K19" s="424"/>
      <c r="L19" s="424"/>
      <c r="M19" s="424"/>
      <c r="N19" s="425"/>
    </row>
    <row r="20" spans="1:14" ht="15" customHeight="1">
      <c r="A20" s="487"/>
      <c r="B20" s="488"/>
      <c r="C20" s="488"/>
      <c r="D20" s="488"/>
      <c r="E20" s="488"/>
      <c r="F20" s="488"/>
      <c r="G20" s="489"/>
      <c r="H20" s="419"/>
      <c r="I20" s="493"/>
      <c r="J20" s="479"/>
      <c r="K20" s="479"/>
      <c r="L20" s="479"/>
      <c r="M20" s="479"/>
      <c r="N20" s="480"/>
    </row>
    <row r="21" spans="1:14" ht="15" customHeight="1">
      <c r="A21" s="456" t="s">
        <v>76</v>
      </c>
      <c r="B21" s="457"/>
      <c r="C21" s="457"/>
      <c r="D21" s="457"/>
      <c r="E21" s="457"/>
      <c r="F21" s="457"/>
      <c r="G21" s="457"/>
      <c r="H21" s="457"/>
      <c r="I21" s="458"/>
      <c r="J21" s="458"/>
      <c r="K21" s="458"/>
      <c r="L21" s="458"/>
      <c r="M21" s="458"/>
      <c r="N21" s="459"/>
    </row>
    <row r="22" spans="1:14" ht="15" customHeight="1">
      <c r="A22" s="460" t="s">
        <v>77</v>
      </c>
      <c r="B22" s="420"/>
      <c r="C22" s="420"/>
      <c r="D22" s="461"/>
      <c r="E22" s="444" t="s">
        <v>78</v>
      </c>
      <c r="F22" s="445"/>
      <c r="G22" s="445"/>
      <c r="H22" s="445"/>
      <c r="I22" s="465" t="s">
        <v>79</v>
      </c>
      <c r="J22" s="461"/>
      <c r="K22" s="465" t="s">
        <v>80</v>
      </c>
      <c r="L22" s="461"/>
      <c r="M22" s="465" t="s">
        <v>81</v>
      </c>
      <c r="N22" s="421"/>
    </row>
    <row r="23" spans="1:14" ht="15" customHeight="1">
      <c r="A23" s="462"/>
      <c r="B23" s="463"/>
      <c r="C23" s="463"/>
      <c r="D23" s="464"/>
      <c r="E23" s="469" t="s">
        <v>82</v>
      </c>
      <c r="F23" s="470"/>
      <c r="G23" s="469" t="s">
        <v>83</v>
      </c>
      <c r="H23" s="470"/>
      <c r="I23" s="466"/>
      <c r="J23" s="467"/>
      <c r="K23" s="466"/>
      <c r="L23" s="467"/>
      <c r="M23" s="466"/>
      <c r="N23" s="468"/>
    </row>
    <row r="24" spans="1:14" ht="15" customHeight="1">
      <c r="A24" s="462"/>
      <c r="B24" s="463"/>
      <c r="C24" s="463"/>
      <c r="D24" s="464"/>
      <c r="E24" s="63" t="s">
        <v>84</v>
      </c>
      <c r="F24" s="67" t="s">
        <v>85</v>
      </c>
      <c r="G24" s="63" t="s">
        <v>84</v>
      </c>
      <c r="H24" s="67" t="s">
        <v>85</v>
      </c>
      <c r="I24" s="67" t="s">
        <v>84</v>
      </c>
      <c r="J24" s="63" t="s">
        <v>86</v>
      </c>
      <c r="K24" s="63" t="s">
        <v>84</v>
      </c>
      <c r="L24" s="63" t="s">
        <v>86</v>
      </c>
      <c r="M24" s="67" t="s">
        <v>87</v>
      </c>
      <c r="N24" s="70" t="s">
        <v>86</v>
      </c>
    </row>
    <row r="25" spans="1:14" ht="15" customHeight="1">
      <c r="A25" s="443"/>
      <c r="B25" s="444" t="s">
        <v>88</v>
      </c>
      <c r="C25" s="445"/>
      <c r="D25" s="446"/>
      <c r="E25" s="63"/>
      <c r="F25" s="67"/>
      <c r="G25" s="63"/>
      <c r="H25" s="67"/>
      <c r="I25" s="67"/>
      <c r="J25" s="63"/>
      <c r="K25" s="63"/>
      <c r="L25" s="63"/>
      <c r="M25" s="67"/>
      <c r="N25" s="70"/>
    </row>
    <row r="26" spans="1:14" ht="15" customHeight="1">
      <c r="A26" s="443"/>
      <c r="B26" s="444" t="s">
        <v>89</v>
      </c>
      <c r="C26" s="445"/>
      <c r="D26" s="446"/>
      <c r="E26" s="63"/>
      <c r="F26" s="67"/>
      <c r="G26" s="63"/>
      <c r="H26" s="67"/>
      <c r="I26" s="67"/>
      <c r="J26" s="63"/>
      <c r="K26" s="63"/>
      <c r="L26" s="63"/>
      <c r="M26" s="67"/>
      <c r="N26" s="70"/>
    </row>
    <row r="27" spans="1:14" ht="15" customHeight="1">
      <c r="A27" s="443"/>
      <c r="B27" s="444" t="s">
        <v>90</v>
      </c>
      <c r="C27" s="445"/>
      <c r="D27" s="446"/>
      <c r="E27" s="447"/>
      <c r="F27" s="448"/>
      <c r="G27" s="447"/>
      <c r="H27" s="448"/>
      <c r="I27" s="447"/>
      <c r="J27" s="449"/>
      <c r="K27" s="444"/>
      <c r="L27" s="446"/>
      <c r="M27" s="447"/>
      <c r="N27" s="450"/>
    </row>
    <row r="28" spans="1:14" ht="15" customHeight="1" thickBot="1">
      <c r="A28" s="451" t="s">
        <v>91</v>
      </c>
      <c r="B28" s="452"/>
      <c r="C28" s="452"/>
      <c r="D28" s="453"/>
      <c r="E28" s="454" t="s">
        <v>92</v>
      </c>
      <c r="F28" s="454"/>
      <c r="G28" s="454"/>
      <c r="H28" s="454"/>
      <c r="I28" s="454"/>
      <c r="J28" s="454"/>
      <c r="K28" s="454"/>
      <c r="L28" s="454"/>
      <c r="M28" s="454"/>
      <c r="N28" s="455"/>
    </row>
    <row r="29" spans="1:14" ht="30" customHeight="1" thickBot="1">
      <c r="A29" s="441" t="s">
        <v>93</v>
      </c>
      <c r="B29" s="442"/>
      <c r="C29" s="442"/>
      <c r="D29" s="442"/>
      <c r="E29" s="442"/>
      <c r="F29" s="442"/>
      <c r="G29" s="442"/>
      <c r="H29" s="442"/>
      <c r="I29" s="442"/>
      <c r="J29" s="442"/>
      <c r="K29" s="442"/>
      <c r="L29" s="442"/>
      <c r="M29" s="442"/>
      <c r="N29" s="442"/>
    </row>
    <row r="30" spans="1:14" ht="15" customHeight="1">
      <c r="A30" s="409" t="s">
        <v>48</v>
      </c>
      <c r="B30" s="71" t="s">
        <v>49</v>
      </c>
      <c r="C30" s="412"/>
      <c r="D30" s="413"/>
      <c r="E30" s="413"/>
      <c r="F30" s="413"/>
      <c r="G30" s="413"/>
      <c r="H30" s="413"/>
      <c r="I30" s="413"/>
      <c r="J30" s="413"/>
      <c r="K30" s="413"/>
      <c r="L30" s="413"/>
      <c r="M30" s="413"/>
      <c r="N30" s="414"/>
    </row>
    <row r="31" spans="1:14" ht="15" customHeight="1">
      <c r="A31" s="410"/>
      <c r="B31" s="54" t="s">
        <v>50</v>
      </c>
      <c r="C31" s="415"/>
      <c r="D31" s="415"/>
      <c r="E31" s="415"/>
      <c r="F31" s="415"/>
      <c r="G31" s="415"/>
      <c r="H31" s="415"/>
      <c r="I31" s="415"/>
      <c r="J31" s="415"/>
      <c r="K31" s="415"/>
      <c r="L31" s="415"/>
      <c r="M31" s="415"/>
      <c r="N31" s="416"/>
    </row>
    <row r="32" spans="1:14" ht="15" customHeight="1">
      <c r="A32" s="410"/>
      <c r="B32" s="417" t="s">
        <v>51</v>
      </c>
      <c r="C32" s="55" t="s">
        <v>52</v>
      </c>
      <c r="D32" s="56"/>
      <c r="E32" s="57" t="s">
        <v>53</v>
      </c>
      <c r="F32" s="56"/>
      <c r="G32" s="58" t="s">
        <v>54</v>
      </c>
      <c r="H32" s="420"/>
      <c r="I32" s="420"/>
      <c r="J32" s="420"/>
      <c r="K32" s="420"/>
      <c r="L32" s="420"/>
      <c r="M32" s="420"/>
      <c r="N32" s="421"/>
    </row>
    <row r="33" spans="1:16" ht="15" customHeight="1">
      <c r="A33" s="410"/>
      <c r="B33" s="418"/>
      <c r="C33" s="422"/>
      <c r="D33" s="423"/>
      <c r="E33" s="59" t="s">
        <v>55</v>
      </c>
      <c r="F33" s="424"/>
      <c r="G33" s="424"/>
      <c r="H33" s="424"/>
      <c r="I33" s="424"/>
      <c r="J33" s="59" t="s">
        <v>56</v>
      </c>
      <c r="K33" s="424"/>
      <c r="L33" s="424"/>
      <c r="M33" s="424"/>
      <c r="N33" s="425"/>
      <c r="O33" s="49" t="s">
        <v>94</v>
      </c>
    </row>
    <row r="34" spans="1:16" ht="15" customHeight="1">
      <c r="A34" s="410"/>
      <c r="B34" s="418"/>
      <c r="C34" s="422"/>
      <c r="D34" s="423"/>
      <c r="E34" s="59" t="s">
        <v>57</v>
      </c>
      <c r="F34" s="424"/>
      <c r="G34" s="424"/>
      <c r="H34" s="424"/>
      <c r="I34" s="424"/>
      <c r="J34" s="59" t="s">
        <v>58</v>
      </c>
      <c r="K34" s="424"/>
      <c r="L34" s="424"/>
      <c r="M34" s="424"/>
      <c r="N34" s="425"/>
      <c r="O34" s="49" t="s">
        <v>94</v>
      </c>
    </row>
    <row r="35" spans="1:16" ht="18.95" customHeight="1">
      <c r="A35" s="410"/>
      <c r="B35" s="419"/>
      <c r="C35" s="426"/>
      <c r="D35" s="427"/>
      <c r="E35" s="427"/>
      <c r="F35" s="427"/>
      <c r="G35" s="427"/>
      <c r="H35" s="427"/>
      <c r="I35" s="427"/>
      <c r="J35" s="427"/>
      <c r="K35" s="427"/>
      <c r="L35" s="427"/>
      <c r="M35" s="427"/>
      <c r="N35" s="428"/>
    </row>
    <row r="36" spans="1:16" ht="15" customHeight="1">
      <c r="A36" s="410"/>
      <c r="B36" s="429" t="s">
        <v>59</v>
      </c>
      <c r="C36" s="431" t="s">
        <v>60</v>
      </c>
      <c r="D36" s="432"/>
      <c r="E36" s="433"/>
      <c r="F36" s="434"/>
      <c r="G36" s="434"/>
      <c r="H36" s="60" t="s">
        <v>61</v>
      </c>
      <c r="I36" s="61"/>
      <c r="J36" s="62" t="s">
        <v>62</v>
      </c>
      <c r="K36" s="433"/>
      <c r="L36" s="434"/>
      <c r="M36" s="434"/>
      <c r="N36" s="435"/>
    </row>
    <row r="37" spans="1:16" ht="15" customHeight="1" thickBot="1">
      <c r="A37" s="411"/>
      <c r="B37" s="430"/>
      <c r="C37" s="436" t="s">
        <v>63</v>
      </c>
      <c r="D37" s="437"/>
      <c r="E37" s="438"/>
      <c r="F37" s="439"/>
      <c r="G37" s="439"/>
      <c r="H37" s="439"/>
      <c r="I37" s="439"/>
      <c r="J37" s="439"/>
      <c r="K37" s="439"/>
      <c r="L37" s="439"/>
      <c r="M37" s="439"/>
      <c r="N37" s="440"/>
    </row>
    <row r="38" spans="1:16" ht="17.25" customHeight="1">
      <c r="A38" s="72"/>
      <c r="B38" s="73"/>
      <c r="C38" s="73"/>
      <c r="D38" s="73"/>
      <c r="E38" s="73"/>
      <c r="F38" s="73"/>
      <c r="G38" s="73"/>
      <c r="H38" s="73"/>
      <c r="I38" s="73"/>
      <c r="J38" s="73"/>
      <c r="K38" s="73"/>
      <c r="L38" s="73" t="s">
        <v>94</v>
      </c>
      <c r="M38" s="73"/>
      <c r="N38" s="73"/>
    </row>
    <row r="39" spans="1:16" ht="15.95" customHeight="1">
      <c r="A39" s="50" t="s">
        <v>43</v>
      </c>
      <c r="B39" s="407" t="s">
        <v>95</v>
      </c>
      <c r="C39" s="408"/>
      <c r="D39" s="408"/>
      <c r="E39" s="408"/>
      <c r="F39" s="408"/>
      <c r="G39" s="408"/>
      <c r="H39" s="408"/>
      <c r="I39" s="408"/>
      <c r="J39" s="408"/>
      <c r="K39" s="408"/>
      <c r="L39" s="408"/>
      <c r="M39" s="408"/>
      <c r="N39" s="408"/>
    </row>
    <row r="40" spans="1:16" ht="15.95" customHeight="1">
      <c r="A40" s="74"/>
      <c r="B40" s="408"/>
      <c r="C40" s="408"/>
      <c r="D40" s="408"/>
      <c r="E40" s="408"/>
      <c r="F40" s="408"/>
      <c r="G40" s="408"/>
      <c r="H40" s="408"/>
      <c r="I40" s="408"/>
      <c r="J40" s="408"/>
      <c r="K40" s="408"/>
      <c r="L40" s="408"/>
      <c r="M40" s="408"/>
      <c r="N40" s="408"/>
    </row>
    <row r="41" spans="1:16" s="77" customFormat="1" ht="16.5" customHeight="1">
      <c r="A41" s="75" t="s">
        <v>96</v>
      </c>
      <c r="B41" s="408"/>
      <c r="C41" s="408"/>
      <c r="D41" s="408"/>
      <c r="E41" s="408"/>
      <c r="F41" s="408"/>
      <c r="G41" s="408"/>
      <c r="H41" s="408"/>
      <c r="I41" s="408"/>
      <c r="J41" s="408"/>
      <c r="K41" s="408"/>
      <c r="L41" s="408"/>
      <c r="M41" s="408"/>
      <c r="N41" s="408"/>
      <c r="O41" s="76"/>
      <c r="P41" s="76"/>
    </row>
    <row r="42" spans="1:16">
      <c r="B42" s="50" t="s">
        <v>94</v>
      </c>
    </row>
  </sheetData>
  <mergeCells count="72">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J14:N14"/>
    <mergeCell ref="H15:I16"/>
    <mergeCell ref="J15:N15"/>
    <mergeCell ref="J16:N16"/>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6.5"/>
  <cols>
    <col min="1" max="1" width="7.75" style="78" customWidth="1"/>
    <col min="2" max="2" width="10.125" style="78" customWidth="1"/>
    <col min="3" max="12" width="9.125" style="78"/>
    <col min="13" max="13" width="9.125" style="78" customWidth="1"/>
    <col min="14" max="16384" width="9.125" style="78"/>
  </cols>
  <sheetData>
    <row r="1" spans="1:14" ht="36" customHeight="1">
      <c r="A1" s="548" t="s">
        <v>97</v>
      </c>
      <c r="B1" s="548"/>
      <c r="C1" s="548"/>
      <c r="D1" s="548"/>
      <c r="E1" s="548"/>
      <c r="F1" s="548"/>
      <c r="G1" s="548"/>
      <c r="H1" s="548"/>
      <c r="I1" s="548"/>
      <c r="J1" s="548"/>
      <c r="K1" s="548"/>
      <c r="L1" s="548"/>
      <c r="M1" s="548"/>
      <c r="N1" s="548"/>
    </row>
    <row r="2" spans="1:14" ht="23.45" customHeight="1" thickBot="1">
      <c r="A2" s="546" t="s">
        <v>98</v>
      </c>
      <c r="B2" s="546"/>
      <c r="C2" s="546"/>
      <c r="D2" s="546"/>
      <c r="E2" s="546"/>
      <c r="F2" s="546"/>
      <c r="G2" s="546"/>
      <c r="H2" s="546"/>
      <c r="I2" s="79"/>
      <c r="J2" s="79"/>
      <c r="K2" s="79"/>
      <c r="L2" s="79"/>
      <c r="M2" s="79"/>
      <c r="N2" s="79"/>
    </row>
    <row r="3" spans="1:14" ht="15" customHeight="1">
      <c r="A3" s="549" t="s">
        <v>74</v>
      </c>
      <c r="B3" s="550"/>
      <c r="C3" s="550"/>
      <c r="D3" s="550"/>
      <c r="E3" s="550"/>
      <c r="F3" s="550"/>
      <c r="G3" s="551"/>
      <c r="H3" s="80" t="s">
        <v>75</v>
      </c>
      <c r="I3" s="558"/>
      <c r="J3" s="558"/>
      <c r="K3" s="558"/>
      <c r="L3" s="558"/>
      <c r="M3" s="558"/>
      <c r="N3" s="559"/>
    </row>
    <row r="4" spans="1:14" ht="15" customHeight="1">
      <c r="A4" s="552"/>
      <c r="B4" s="553"/>
      <c r="C4" s="553"/>
      <c r="D4" s="553"/>
      <c r="E4" s="553"/>
      <c r="F4" s="553"/>
      <c r="G4" s="554"/>
      <c r="H4" s="522" t="s">
        <v>65</v>
      </c>
      <c r="I4" s="81" t="s">
        <v>66</v>
      </c>
      <c r="J4" s="82"/>
      <c r="K4" s="83" t="s">
        <v>67</v>
      </c>
      <c r="L4" s="82"/>
      <c r="M4" s="560" t="s">
        <v>54</v>
      </c>
      <c r="N4" s="561"/>
    </row>
    <row r="5" spans="1:14" ht="15" customHeight="1">
      <c r="A5" s="552"/>
      <c r="B5" s="553"/>
      <c r="C5" s="553"/>
      <c r="D5" s="553"/>
      <c r="E5" s="553"/>
      <c r="F5" s="553"/>
      <c r="G5" s="554"/>
      <c r="H5" s="523"/>
      <c r="I5" s="562"/>
      <c r="J5" s="529"/>
      <c r="K5" s="529"/>
      <c r="L5" s="529"/>
      <c r="M5" s="529"/>
      <c r="N5" s="530"/>
    </row>
    <row r="6" spans="1:14" ht="15" customHeight="1">
      <c r="A6" s="555"/>
      <c r="B6" s="556"/>
      <c r="C6" s="556"/>
      <c r="D6" s="556"/>
      <c r="E6" s="556"/>
      <c r="F6" s="556"/>
      <c r="G6" s="557"/>
      <c r="H6" s="524"/>
      <c r="I6" s="531"/>
      <c r="J6" s="532"/>
      <c r="K6" s="532"/>
      <c r="L6" s="532"/>
      <c r="M6" s="532"/>
      <c r="N6" s="533"/>
    </row>
    <row r="7" spans="1:14" ht="15" customHeight="1">
      <c r="A7" s="563" t="s">
        <v>74</v>
      </c>
      <c r="B7" s="564"/>
      <c r="C7" s="564"/>
      <c r="D7" s="564"/>
      <c r="E7" s="564"/>
      <c r="F7" s="564"/>
      <c r="G7" s="565"/>
      <c r="H7" s="84" t="s">
        <v>75</v>
      </c>
      <c r="I7" s="569"/>
      <c r="J7" s="569"/>
      <c r="K7" s="569"/>
      <c r="L7" s="569"/>
      <c r="M7" s="569"/>
      <c r="N7" s="570"/>
    </row>
    <row r="8" spans="1:14" ht="15" customHeight="1">
      <c r="A8" s="552"/>
      <c r="B8" s="553"/>
      <c r="C8" s="553"/>
      <c r="D8" s="553"/>
      <c r="E8" s="553"/>
      <c r="F8" s="553"/>
      <c r="G8" s="554"/>
      <c r="H8" s="522" t="s">
        <v>65</v>
      </c>
      <c r="I8" s="81" t="s">
        <v>66</v>
      </c>
      <c r="J8" s="82"/>
      <c r="K8" s="83" t="s">
        <v>67</v>
      </c>
      <c r="L8" s="82"/>
      <c r="M8" s="560" t="s">
        <v>54</v>
      </c>
      <c r="N8" s="561"/>
    </row>
    <row r="9" spans="1:14" ht="15" customHeight="1">
      <c r="A9" s="552"/>
      <c r="B9" s="553"/>
      <c r="C9" s="553"/>
      <c r="D9" s="553"/>
      <c r="E9" s="553"/>
      <c r="F9" s="553"/>
      <c r="G9" s="554"/>
      <c r="H9" s="523"/>
      <c r="I9" s="562"/>
      <c r="J9" s="529"/>
      <c r="K9" s="529"/>
      <c r="L9" s="529"/>
      <c r="M9" s="529"/>
      <c r="N9" s="530"/>
    </row>
    <row r="10" spans="1:14" ht="15" customHeight="1" thickBot="1">
      <c r="A10" s="566"/>
      <c r="B10" s="567"/>
      <c r="C10" s="567"/>
      <c r="D10" s="567"/>
      <c r="E10" s="567"/>
      <c r="F10" s="567"/>
      <c r="G10" s="568"/>
      <c r="H10" s="571"/>
      <c r="I10" s="572"/>
      <c r="J10" s="573"/>
      <c r="K10" s="573"/>
      <c r="L10" s="573"/>
      <c r="M10" s="573"/>
      <c r="N10" s="574"/>
    </row>
    <row r="11" spans="1:14" ht="18.600000000000001" customHeight="1">
      <c r="A11" s="79"/>
      <c r="B11" s="79"/>
      <c r="C11" s="79"/>
      <c r="D11" s="79"/>
      <c r="E11" s="79"/>
      <c r="F11" s="79"/>
      <c r="G11" s="79"/>
      <c r="H11" s="79"/>
      <c r="I11" s="79"/>
      <c r="J11" s="79"/>
      <c r="K11" s="79"/>
      <c r="L11" s="79"/>
      <c r="M11" s="79"/>
      <c r="N11" s="79"/>
    </row>
    <row r="12" spans="1:14" ht="30" customHeight="1">
      <c r="A12" s="546" t="s">
        <v>93</v>
      </c>
      <c r="B12" s="547"/>
      <c r="C12" s="547"/>
      <c r="D12" s="547"/>
      <c r="E12" s="547"/>
      <c r="F12" s="547"/>
      <c r="G12" s="547"/>
      <c r="H12" s="547"/>
      <c r="I12" s="547"/>
      <c r="J12" s="547"/>
      <c r="K12" s="547"/>
      <c r="L12" s="547"/>
      <c r="M12" s="547"/>
      <c r="N12" s="547"/>
    </row>
    <row r="13" spans="1:14" ht="24.6" customHeight="1" thickBot="1">
      <c r="A13" s="513" t="s">
        <v>99</v>
      </c>
      <c r="B13" s="513"/>
      <c r="C13" s="513"/>
      <c r="D13" s="513"/>
      <c r="E13" s="513"/>
      <c r="F13" s="513"/>
      <c r="G13" s="513"/>
      <c r="H13" s="513"/>
      <c r="I13" s="85"/>
      <c r="J13" s="85"/>
      <c r="K13" s="85"/>
      <c r="L13" s="85"/>
      <c r="M13" s="85"/>
      <c r="N13" s="85"/>
    </row>
    <row r="14" spans="1:14" ht="15" customHeight="1">
      <c r="A14" s="514" t="s">
        <v>48</v>
      </c>
      <c r="B14" s="80" t="s">
        <v>49</v>
      </c>
      <c r="C14" s="517"/>
      <c r="D14" s="518"/>
      <c r="E14" s="518"/>
      <c r="F14" s="518"/>
      <c r="G14" s="518"/>
      <c r="H14" s="518"/>
      <c r="I14" s="518"/>
      <c r="J14" s="518"/>
      <c r="K14" s="518"/>
      <c r="L14" s="518"/>
      <c r="M14" s="518"/>
      <c r="N14" s="519"/>
    </row>
    <row r="15" spans="1:14" ht="15" customHeight="1">
      <c r="A15" s="515"/>
      <c r="B15" s="84" t="s">
        <v>50</v>
      </c>
      <c r="C15" s="520"/>
      <c r="D15" s="520"/>
      <c r="E15" s="520"/>
      <c r="F15" s="520"/>
      <c r="G15" s="520"/>
      <c r="H15" s="520"/>
      <c r="I15" s="520"/>
      <c r="J15" s="520"/>
      <c r="K15" s="520"/>
      <c r="L15" s="520"/>
      <c r="M15" s="520"/>
      <c r="N15" s="521"/>
    </row>
    <row r="16" spans="1:14" ht="15" customHeight="1">
      <c r="A16" s="515"/>
      <c r="B16" s="522" t="s">
        <v>51</v>
      </c>
      <c r="C16" s="86" t="s">
        <v>52</v>
      </c>
      <c r="D16" s="87"/>
      <c r="E16" s="88" t="s">
        <v>53</v>
      </c>
      <c r="F16" s="87"/>
      <c r="G16" s="89" t="s">
        <v>54</v>
      </c>
      <c r="H16" s="525"/>
      <c r="I16" s="525"/>
      <c r="J16" s="525"/>
      <c r="K16" s="525"/>
      <c r="L16" s="525"/>
      <c r="M16" s="525"/>
      <c r="N16" s="526"/>
    </row>
    <row r="17" spans="1:14" ht="15" customHeight="1">
      <c r="A17" s="515"/>
      <c r="B17" s="523"/>
      <c r="C17" s="527"/>
      <c r="D17" s="528"/>
      <c r="E17" s="90" t="s">
        <v>55</v>
      </c>
      <c r="F17" s="529"/>
      <c r="G17" s="529"/>
      <c r="H17" s="529"/>
      <c r="I17" s="529"/>
      <c r="J17" s="90" t="s">
        <v>56</v>
      </c>
      <c r="K17" s="529"/>
      <c r="L17" s="529"/>
      <c r="M17" s="529"/>
      <c r="N17" s="530"/>
    </row>
    <row r="18" spans="1:14" ht="15" customHeight="1">
      <c r="A18" s="515"/>
      <c r="B18" s="523"/>
      <c r="C18" s="527"/>
      <c r="D18" s="528"/>
      <c r="E18" s="90" t="s">
        <v>57</v>
      </c>
      <c r="F18" s="529"/>
      <c r="G18" s="529"/>
      <c r="H18" s="529"/>
      <c r="I18" s="529"/>
      <c r="J18" s="90" t="s">
        <v>58</v>
      </c>
      <c r="K18" s="529"/>
      <c r="L18" s="529"/>
      <c r="M18" s="529"/>
      <c r="N18" s="530"/>
    </row>
    <row r="19" spans="1:14" ht="18.95" customHeight="1">
      <c r="A19" s="515"/>
      <c r="B19" s="524"/>
      <c r="C19" s="531"/>
      <c r="D19" s="532"/>
      <c r="E19" s="532"/>
      <c r="F19" s="532"/>
      <c r="G19" s="532"/>
      <c r="H19" s="532"/>
      <c r="I19" s="532"/>
      <c r="J19" s="532"/>
      <c r="K19" s="532"/>
      <c r="L19" s="532"/>
      <c r="M19" s="532"/>
      <c r="N19" s="533"/>
    </row>
    <row r="20" spans="1:14" ht="15" customHeight="1">
      <c r="A20" s="515"/>
      <c r="B20" s="534" t="s">
        <v>59</v>
      </c>
      <c r="C20" s="536" t="s">
        <v>60</v>
      </c>
      <c r="D20" s="537"/>
      <c r="E20" s="538"/>
      <c r="F20" s="539"/>
      <c r="G20" s="539"/>
      <c r="H20" s="91" t="s">
        <v>61</v>
      </c>
      <c r="I20" s="92"/>
      <c r="J20" s="93" t="s">
        <v>62</v>
      </c>
      <c r="K20" s="538"/>
      <c r="L20" s="539"/>
      <c r="M20" s="539"/>
      <c r="N20" s="540"/>
    </row>
    <row r="21" spans="1:14" ht="15" customHeight="1" thickBot="1">
      <c r="A21" s="516"/>
      <c r="B21" s="535"/>
      <c r="C21" s="541" t="s">
        <v>63</v>
      </c>
      <c r="D21" s="542"/>
      <c r="E21" s="543"/>
      <c r="F21" s="544"/>
      <c r="G21" s="544"/>
      <c r="H21" s="544"/>
      <c r="I21" s="544"/>
      <c r="J21" s="544"/>
      <c r="K21" s="544"/>
      <c r="L21" s="544"/>
      <c r="M21" s="544"/>
      <c r="N21" s="545"/>
    </row>
    <row r="22" spans="1:14" ht="17.25" customHeight="1">
      <c r="A22" s="94"/>
      <c r="B22" s="95"/>
      <c r="C22" s="95"/>
      <c r="D22" s="95"/>
      <c r="E22" s="95"/>
      <c r="F22" s="95"/>
      <c r="G22" s="95"/>
      <c r="H22" s="95"/>
      <c r="I22" s="95"/>
      <c r="J22" s="95"/>
      <c r="K22" s="95"/>
      <c r="L22" s="95"/>
      <c r="M22" s="95"/>
      <c r="N22" s="9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50" zoomScaleNormal="55" zoomScaleSheetLayoutView="50" workbookViewId="0">
      <selection sqref="A1:N1"/>
    </sheetView>
  </sheetViews>
  <sheetFormatPr defaultColWidth="4.5" defaultRowHeight="14.25"/>
  <cols>
    <col min="1" max="1" width="0.875" style="131" customWidth="1"/>
    <col min="2" max="2" width="5.75" style="131" customWidth="1"/>
    <col min="3" max="4" width="8.125" style="131" customWidth="1"/>
    <col min="5" max="8" width="3.25" style="131" hidden="1" customWidth="1"/>
    <col min="9" max="10" width="3.25" style="131" customWidth="1"/>
    <col min="11" max="62" width="5.75" style="131" customWidth="1"/>
    <col min="63" max="63" width="1.125" style="131" customWidth="1"/>
    <col min="64" max="16384" width="4.5" style="131"/>
  </cols>
  <sheetData>
    <row r="1" spans="2:67" s="96" customFormat="1" ht="20.25" customHeight="1">
      <c r="C1" s="97" t="s">
        <v>100</v>
      </c>
      <c r="D1" s="97"/>
      <c r="E1" s="97"/>
      <c r="F1" s="97"/>
      <c r="G1" s="97"/>
      <c r="H1" s="97"/>
      <c r="I1" s="97"/>
      <c r="J1" s="97"/>
      <c r="M1" s="98" t="s">
        <v>101</v>
      </c>
      <c r="P1" s="97"/>
      <c r="Q1" s="97"/>
      <c r="R1" s="97"/>
      <c r="S1" s="97"/>
      <c r="T1" s="97"/>
      <c r="U1" s="97"/>
      <c r="V1" s="97"/>
      <c r="W1" s="97"/>
      <c r="AS1" s="99" t="s">
        <v>102</v>
      </c>
      <c r="AT1" s="694" t="s">
        <v>103</v>
      </c>
      <c r="AU1" s="695"/>
      <c r="AV1" s="695"/>
      <c r="AW1" s="695"/>
      <c r="AX1" s="695"/>
      <c r="AY1" s="695"/>
      <c r="AZ1" s="695"/>
      <c r="BA1" s="695"/>
      <c r="BB1" s="695"/>
      <c r="BC1" s="695"/>
      <c r="BD1" s="695"/>
      <c r="BE1" s="695"/>
      <c r="BF1" s="695"/>
      <c r="BG1" s="695"/>
      <c r="BH1" s="695"/>
      <c r="BI1" s="695"/>
      <c r="BJ1" s="99" t="s">
        <v>104</v>
      </c>
    </row>
    <row r="2" spans="2:67" s="100" customFormat="1" ht="20.25" customHeight="1">
      <c r="J2" s="98"/>
      <c r="M2" s="98"/>
      <c r="N2" s="98"/>
      <c r="P2" s="99"/>
      <c r="Q2" s="99"/>
      <c r="R2" s="99"/>
      <c r="S2" s="99"/>
      <c r="T2" s="99"/>
      <c r="U2" s="99"/>
      <c r="V2" s="99"/>
      <c r="W2" s="99"/>
      <c r="AB2" s="101" t="s">
        <v>105</v>
      </c>
      <c r="AC2" s="696">
        <v>6</v>
      </c>
      <c r="AD2" s="696"/>
      <c r="AE2" s="101" t="s">
        <v>106</v>
      </c>
      <c r="AF2" s="697">
        <f>IF(AC2=0,"",YEAR(DATE(2018+AC2,1,1)))</f>
        <v>2024</v>
      </c>
      <c r="AG2" s="697"/>
      <c r="AH2" s="102" t="s">
        <v>107</v>
      </c>
      <c r="AI2" s="102" t="s">
        <v>108</v>
      </c>
      <c r="AJ2" s="696">
        <v>4</v>
      </c>
      <c r="AK2" s="696"/>
      <c r="AL2" s="102" t="s">
        <v>109</v>
      </c>
      <c r="AS2" s="99" t="s">
        <v>110</v>
      </c>
      <c r="AT2" s="696" t="s">
        <v>111</v>
      </c>
      <c r="AU2" s="696"/>
      <c r="AV2" s="696"/>
      <c r="AW2" s="696"/>
      <c r="AX2" s="696"/>
      <c r="AY2" s="696"/>
      <c r="AZ2" s="696"/>
      <c r="BA2" s="696"/>
      <c r="BB2" s="696"/>
      <c r="BC2" s="696"/>
      <c r="BD2" s="696"/>
      <c r="BE2" s="696"/>
      <c r="BF2" s="696"/>
      <c r="BG2" s="696"/>
      <c r="BH2" s="696"/>
      <c r="BI2" s="696"/>
      <c r="BJ2" s="99" t="s">
        <v>104</v>
      </c>
      <c r="BK2" s="99"/>
      <c r="BL2" s="99"/>
      <c r="BM2" s="99"/>
    </row>
    <row r="3" spans="2:67" s="100" customFormat="1" ht="20.25" customHeight="1">
      <c r="J3" s="98"/>
      <c r="M3" s="98"/>
      <c r="O3" s="99"/>
      <c r="P3" s="99"/>
      <c r="Q3" s="99"/>
      <c r="R3" s="99"/>
      <c r="S3" s="99"/>
      <c r="T3" s="99"/>
      <c r="U3" s="99"/>
      <c r="AC3" s="103"/>
      <c r="AD3" s="103"/>
      <c r="AE3" s="104"/>
      <c r="AF3" s="105"/>
      <c r="AG3" s="104"/>
      <c r="BD3" s="106" t="s">
        <v>112</v>
      </c>
      <c r="BE3" s="698" t="s">
        <v>113</v>
      </c>
      <c r="BF3" s="699"/>
      <c r="BG3" s="699"/>
      <c r="BH3" s="700"/>
      <c r="BI3" s="99"/>
    </row>
    <row r="4" spans="2:67" s="100" customFormat="1" ht="20.25" customHeight="1">
      <c r="B4" s="107"/>
      <c r="C4" s="107"/>
      <c r="D4" s="107"/>
      <c r="E4" s="107"/>
      <c r="F4" s="107"/>
      <c r="G4" s="107"/>
      <c r="H4" s="107"/>
      <c r="I4" s="107"/>
      <c r="J4" s="108"/>
      <c r="K4" s="107"/>
      <c r="L4" s="107"/>
      <c r="M4" s="108"/>
      <c r="N4" s="107"/>
      <c r="O4" s="109"/>
      <c r="P4" s="109"/>
      <c r="Q4" s="109"/>
      <c r="R4" s="109"/>
      <c r="S4" s="109"/>
      <c r="T4" s="109"/>
      <c r="U4" s="109"/>
      <c r="V4" s="107"/>
      <c r="W4" s="107"/>
      <c r="X4" s="107"/>
      <c r="Y4" s="107"/>
      <c r="Z4" s="107"/>
      <c r="AA4" s="107"/>
      <c r="AB4" s="107"/>
      <c r="AC4" s="110"/>
      <c r="AD4" s="110"/>
      <c r="AE4" s="111"/>
      <c r="AF4" s="112"/>
      <c r="AG4" s="111"/>
      <c r="AH4" s="107"/>
      <c r="AI4" s="107"/>
      <c r="AJ4" s="107"/>
      <c r="AK4" s="107"/>
      <c r="AL4" s="107"/>
      <c r="AM4" s="107"/>
      <c r="AN4" s="107"/>
      <c r="AO4" s="107"/>
      <c r="AP4" s="107"/>
      <c r="AQ4" s="107"/>
      <c r="AR4" s="107"/>
      <c r="BD4" s="106" t="s">
        <v>114</v>
      </c>
      <c r="BE4" s="698" t="s">
        <v>115</v>
      </c>
      <c r="BF4" s="699"/>
      <c r="BG4" s="699"/>
      <c r="BH4" s="700"/>
      <c r="BI4" s="99"/>
    </row>
    <row r="5" spans="2:67" s="100" customFormat="1" ht="9" customHeight="1">
      <c r="B5" s="107"/>
      <c r="C5" s="107"/>
      <c r="D5" s="107"/>
      <c r="E5" s="107"/>
      <c r="F5" s="107"/>
      <c r="G5" s="107"/>
      <c r="H5" s="107"/>
      <c r="I5" s="107"/>
      <c r="J5" s="108"/>
      <c r="K5" s="107"/>
      <c r="L5" s="107"/>
      <c r="M5" s="108"/>
      <c r="N5" s="107"/>
      <c r="O5" s="109"/>
      <c r="P5" s="109"/>
      <c r="Q5" s="109"/>
      <c r="R5" s="109"/>
      <c r="S5" s="109"/>
      <c r="T5" s="109"/>
      <c r="U5" s="109"/>
      <c r="V5" s="107"/>
      <c r="W5" s="107"/>
      <c r="X5" s="107"/>
      <c r="Y5" s="107"/>
      <c r="Z5" s="107"/>
      <c r="AA5" s="107"/>
      <c r="AB5" s="107"/>
      <c r="AC5" s="113"/>
      <c r="AD5" s="113"/>
      <c r="AE5" s="107"/>
      <c r="AF5" s="107"/>
      <c r="AG5" s="107"/>
      <c r="AH5" s="107"/>
      <c r="AI5" s="107"/>
      <c r="AJ5" s="114"/>
      <c r="AK5" s="114"/>
      <c r="AL5" s="114"/>
      <c r="AM5" s="114"/>
      <c r="AN5" s="114"/>
      <c r="AO5" s="114"/>
      <c r="AP5" s="114"/>
      <c r="AQ5" s="114"/>
      <c r="AR5" s="114"/>
      <c r="AS5" s="96"/>
      <c r="AT5" s="96"/>
      <c r="AU5" s="96"/>
      <c r="AV5" s="96"/>
      <c r="AW5" s="96"/>
      <c r="AX5" s="96"/>
      <c r="AY5" s="96"/>
      <c r="AZ5" s="96"/>
      <c r="BA5" s="96"/>
      <c r="BB5" s="96"/>
      <c r="BC5" s="96"/>
      <c r="BD5" s="96"/>
      <c r="BE5" s="96"/>
      <c r="BF5" s="96"/>
      <c r="BG5" s="96"/>
      <c r="BH5" s="115"/>
      <c r="BI5" s="115"/>
    </row>
    <row r="6" spans="2:67" s="100" customFormat="1" ht="21" customHeight="1">
      <c r="B6" s="116"/>
      <c r="C6" s="117"/>
      <c r="D6" s="117"/>
      <c r="E6" s="117"/>
      <c r="F6" s="117"/>
      <c r="G6" s="117"/>
      <c r="H6" s="117"/>
      <c r="I6" s="117"/>
      <c r="J6" s="117"/>
      <c r="K6" s="118"/>
      <c r="L6" s="118"/>
      <c r="M6" s="118"/>
      <c r="N6" s="119"/>
      <c r="O6" s="118"/>
      <c r="P6" s="118"/>
      <c r="Q6" s="118"/>
      <c r="R6" s="107"/>
      <c r="S6" s="107"/>
      <c r="T6" s="107"/>
      <c r="U6" s="107"/>
      <c r="V6" s="107"/>
      <c r="W6" s="107"/>
      <c r="X6" s="107"/>
      <c r="Y6" s="107"/>
      <c r="Z6" s="107"/>
      <c r="AA6" s="107"/>
      <c r="AB6" s="107"/>
      <c r="AC6" s="107"/>
      <c r="AD6" s="107"/>
      <c r="AE6" s="107"/>
      <c r="AF6" s="107"/>
      <c r="AG6" s="107"/>
      <c r="AH6" s="107"/>
      <c r="AI6" s="107"/>
      <c r="AJ6" s="114"/>
      <c r="AK6" s="114"/>
      <c r="AL6" s="114"/>
      <c r="AM6" s="114"/>
      <c r="AN6" s="114"/>
      <c r="AO6" s="114" t="s">
        <v>116</v>
      </c>
      <c r="AP6" s="114"/>
      <c r="AQ6" s="114"/>
      <c r="AR6" s="114"/>
      <c r="AS6" s="96"/>
      <c r="AT6" s="96"/>
      <c r="AU6" s="96"/>
      <c r="AW6" s="120"/>
      <c r="AX6" s="120"/>
      <c r="AY6" s="121"/>
      <c r="AZ6" s="96"/>
      <c r="BA6" s="719">
        <v>40</v>
      </c>
      <c r="BB6" s="720"/>
      <c r="BC6" s="121" t="s">
        <v>117</v>
      </c>
      <c r="BD6" s="96"/>
      <c r="BE6" s="719">
        <v>160</v>
      </c>
      <c r="BF6" s="720"/>
      <c r="BG6" s="121" t="s">
        <v>118</v>
      </c>
      <c r="BH6" s="96"/>
      <c r="BI6" s="115"/>
    </row>
    <row r="7" spans="2:67" s="100" customFormat="1" ht="5.25" customHeight="1">
      <c r="B7" s="116"/>
      <c r="C7" s="122"/>
      <c r="D7" s="122"/>
      <c r="E7" s="122"/>
      <c r="F7" s="122"/>
      <c r="G7" s="122"/>
      <c r="H7" s="122"/>
      <c r="I7" s="122"/>
      <c r="J7" s="118"/>
      <c r="K7" s="118"/>
      <c r="L7" s="118"/>
      <c r="M7" s="119"/>
      <c r="N7" s="118"/>
      <c r="O7" s="118"/>
      <c r="P7" s="118"/>
      <c r="Q7" s="118"/>
      <c r="R7" s="107"/>
      <c r="S7" s="107"/>
      <c r="T7" s="107"/>
      <c r="U7" s="107"/>
      <c r="V7" s="107"/>
      <c r="W7" s="107"/>
      <c r="X7" s="107"/>
      <c r="Y7" s="107"/>
      <c r="Z7" s="107"/>
      <c r="AA7" s="107"/>
      <c r="AB7" s="107"/>
      <c r="AC7" s="107"/>
      <c r="AD7" s="107"/>
      <c r="AE7" s="107"/>
      <c r="AF7" s="107"/>
      <c r="AG7" s="107"/>
      <c r="AH7" s="107"/>
      <c r="AI7" s="107"/>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23"/>
      <c r="BI7" s="123"/>
      <c r="BJ7" s="107"/>
    </row>
    <row r="8" spans="2:67" s="100" customFormat="1" ht="21" customHeight="1">
      <c r="B8" s="124"/>
      <c r="C8" s="119"/>
      <c r="D8" s="119"/>
      <c r="E8" s="119"/>
      <c r="F8" s="119"/>
      <c r="G8" s="119"/>
      <c r="H8" s="119"/>
      <c r="I8" s="119"/>
      <c r="J8" s="118"/>
      <c r="K8" s="118"/>
      <c r="L8" s="118"/>
      <c r="M8" s="119"/>
      <c r="N8" s="118"/>
      <c r="O8" s="118"/>
      <c r="P8" s="118"/>
      <c r="Q8" s="118"/>
      <c r="R8" s="107"/>
      <c r="S8" s="107"/>
      <c r="T8" s="107"/>
      <c r="U8" s="107"/>
      <c r="V8" s="107"/>
      <c r="W8" s="107"/>
      <c r="X8" s="107"/>
      <c r="Y8" s="107"/>
      <c r="Z8" s="107"/>
      <c r="AA8" s="107"/>
      <c r="AB8" s="107"/>
      <c r="AC8" s="107"/>
      <c r="AD8" s="107"/>
      <c r="AE8" s="107"/>
      <c r="AF8" s="107"/>
      <c r="AG8" s="107"/>
      <c r="AH8" s="107"/>
      <c r="AI8" s="107"/>
      <c r="AJ8" s="125"/>
      <c r="AK8" s="125"/>
      <c r="AL8" s="125"/>
      <c r="AM8" s="117"/>
      <c r="AN8" s="126"/>
      <c r="AO8" s="127"/>
      <c r="AP8" s="127"/>
      <c r="AQ8" s="116"/>
      <c r="AR8" s="120"/>
      <c r="AS8" s="120"/>
      <c r="AT8" s="120"/>
      <c r="AU8" s="128"/>
      <c r="AV8" s="128"/>
      <c r="AW8" s="114"/>
      <c r="AX8" s="120"/>
      <c r="AY8" s="120"/>
      <c r="AZ8" s="119"/>
      <c r="BA8" s="114"/>
      <c r="BB8" s="114" t="s">
        <v>119</v>
      </c>
      <c r="BC8" s="114"/>
      <c r="BD8" s="114"/>
      <c r="BE8" s="721">
        <f>DAY(EOMONTH(DATE(AF2,AJ2,1),0))</f>
        <v>30</v>
      </c>
      <c r="BF8" s="722"/>
      <c r="BG8" s="114" t="s">
        <v>120</v>
      </c>
      <c r="BH8" s="114"/>
      <c r="BI8" s="114"/>
      <c r="BJ8" s="107"/>
      <c r="BM8" s="99"/>
      <c r="BN8" s="99"/>
      <c r="BO8" s="99"/>
    </row>
    <row r="9" spans="2:67" ht="5.25" customHeight="1" thickBot="1">
      <c r="B9" s="129"/>
      <c r="C9" s="130"/>
      <c r="D9" s="130"/>
      <c r="E9" s="130"/>
      <c r="F9" s="130"/>
      <c r="G9" s="130"/>
      <c r="H9" s="130"/>
      <c r="I9" s="130"/>
      <c r="J9" s="130"/>
      <c r="K9" s="129"/>
      <c r="L9" s="129"/>
      <c r="M9" s="129"/>
      <c r="N9" s="129"/>
      <c r="O9" s="129"/>
      <c r="P9" s="129"/>
      <c r="Q9" s="129"/>
      <c r="R9" s="129"/>
      <c r="S9" s="129"/>
      <c r="T9" s="129"/>
      <c r="U9" s="129"/>
      <c r="V9" s="129"/>
      <c r="W9" s="129"/>
      <c r="X9" s="129"/>
      <c r="Y9" s="129"/>
      <c r="Z9" s="129"/>
      <c r="AA9" s="129"/>
      <c r="AB9" s="129"/>
      <c r="AC9" s="130"/>
      <c r="AD9" s="129"/>
      <c r="AE9" s="129"/>
      <c r="AF9" s="129"/>
      <c r="AG9" s="129"/>
      <c r="AH9" s="129"/>
      <c r="AI9" s="129"/>
      <c r="AJ9" s="129"/>
      <c r="AK9" s="129"/>
      <c r="AL9" s="129"/>
      <c r="AM9" s="129"/>
      <c r="AN9" s="129"/>
      <c r="AO9" s="129"/>
      <c r="AP9" s="129"/>
      <c r="AQ9" s="129"/>
      <c r="AR9" s="129"/>
      <c r="AT9" s="132"/>
      <c r="BK9" s="133"/>
      <c r="BL9" s="133"/>
      <c r="BM9" s="133"/>
    </row>
    <row r="10" spans="2:67" ht="21.6" customHeight="1">
      <c r="B10" s="655" t="s">
        <v>121</v>
      </c>
      <c r="C10" s="658" t="s">
        <v>122</v>
      </c>
      <c r="D10" s="659"/>
      <c r="E10" s="134"/>
      <c r="F10" s="135"/>
      <c r="G10" s="134"/>
      <c r="H10" s="135"/>
      <c r="I10" s="664" t="s">
        <v>123</v>
      </c>
      <c r="J10" s="665"/>
      <c r="K10" s="670" t="s">
        <v>124</v>
      </c>
      <c r="L10" s="671"/>
      <c r="M10" s="671"/>
      <c r="N10" s="659"/>
      <c r="O10" s="670" t="s">
        <v>125</v>
      </c>
      <c r="P10" s="671"/>
      <c r="Q10" s="671"/>
      <c r="R10" s="671"/>
      <c r="S10" s="659"/>
      <c r="T10" s="136"/>
      <c r="U10" s="136"/>
      <c r="V10" s="137"/>
      <c r="W10" s="676" t="s">
        <v>126</v>
      </c>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7"/>
      <c r="AZ10" s="677"/>
      <c r="BA10" s="677"/>
      <c r="BB10" s="701" t="str">
        <f>IF(BE3="４週","(9)1～4週目の勤務時間数合計","(10)1か月の勤務時間数　合計")</f>
        <v>(9)1～4週目の勤務時間数合計</v>
      </c>
      <c r="BC10" s="702"/>
      <c r="BD10" s="707" t="s">
        <v>127</v>
      </c>
      <c r="BE10" s="708"/>
      <c r="BF10" s="658" t="s">
        <v>128</v>
      </c>
      <c r="BG10" s="671"/>
      <c r="BH10" s="671"/>
      <c r="BI10" s="671"/>
      <c r="BJ10" s="713"/>
    </row>
    <row r="11" spans="2:67" ht="20.25" customHeight="1">
      <c r="B11" s="656"/>
      <c r="C11" s="660"/>
      <c r="D11" s="661"/>
      <c r="E11" s="138"/>
      <c r="F11" s="139"/>
      <c r="G11" s="138"/>
      <c r="H11" s="139"/>
      <c r="I11" s="666"/>
      <c r="J11" s="667"/>
      <c r="K11" s="672"/>
      <c r="L11" s="673"/>
      <c r="M11" s="673"/>
      <c r="N11" s="661"/>
      <c r="O11" s="672"/>
      <c r="P11" s="673"/>
      <c r="Q11" s="673"/>
      <c r="R11" s="673"/>
      <c r="S11" s="661"/>
      <c r="T11" s="140"/>
      <c r="U11" s="140"/>
      <c r="V11" s="141"/>
      <c r="W11" s="716" t="s">
        <v>129</v>
      </c>
      <c r="X11" s="716"/>
      <c r="Y11" s="716"/>
      <c r="Z11" s="716"/>
      <c r="AA11" s="716"/>
      <c r="AB11" s="716"/>
      <c r="AC11" s="717"/>
      <c r="AD11" s="718" t="s">
        <v>130</v>
      </c>
      <c r="AE11" s="716"/>
      <c r="AF11" s="716"/>
      <c r="AG11" s="716"/>
      <c r="AH11" s="716"/>
      <c r="AI11" s="716"/>
      <c r="AJ11" s="717"/>
      <c r="AK11" s="718" t="s">
        <v>131</v>
      </c>
      <c r="AL11" s="716"/>
      <c r="AM11" s="716"/>
      <c r="AN11" s="716"/>
      <c r="AO11" s="716"/>
      <c r="AP11" s="716"/>
      <c r="AQ11" s="717"/>
      <c r="AR11" s="718" t="s">
        <v>132</v>
      </c>
      <c r="AS11" s="716"/>
      <c r="AT11" s="716"/>
      <c r="AU11" s="716"/>
      <c r="AV11" s="716"/>
      <c r="AW11" s="716"/>
      <c r="AX11" s="717"/>
      <c r="AY11" s="718" t="s">
        <v>133</v>
      </c>
      <c r="AZ11" s="716"/>
      <c r="BA11" s="716"/>
      <c r="BB11" s="703"/>
      <c r="BC11" s="704"/>
      <c r="BD11" s="709"/>
      <c r="BE11" s="710"/>
      <c r="BF11" s="660"/>
      <c r="BG11" s="673"/>
      <c r="BH11" s="673"/>
      <c r="BI11" s="673"/>
      <c r="BJ11" s="714"/>
    </row>
    <row r="12" spans="2:67" ht="20.25" customHeight="1">
      <c r="B12" s="656"/>
      <c r="C12" s="660"/>
      <c r="D12" s="661"/>
      <c r="E12" s="138"/>
      <c r="F12" s="139"/>
      <c r="G12" s="138"/>
      <c r="H12" s="139"/>
      <c r="I12" s="666"/>
      <c r="J12" s="667"/>
      <c r="K12" s="672"/>
      <c r="L12" s="673"/>
      <c r="M12" s="673"/>
      <c r="N12" s="661"/>
      <c r="O12" s="672"/>
      <c r="P12" s="673"/>
      <c r="Q12" s="673"/>
      <c r="R12" s="673"/>
      <c r="S12" s="661"/>
      <c r="T12" s="140"/>
      <c r="U12" s="140"/>
      <c r="V12" s="141"/>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t="str">
        <f>IF($BE$3="実績",IF(DAY(DATE($AF$2,$AJ$2,29))=29,29,""),"")</f>
        <v/>
      </c>
      <c r="AZ12" s="147" t="str">
        <f>IF($BE$3="実績",IF(DAY(DATE($AF$2,$AJ$2,30))=30,30,""),"")</f>
        <v/>
      </c>
      <c r="BA12" s="148" t="str">
        <f>IF($BE$3="実績",IF(DAY(DATE($AF$2,$AJ$2,31))=31,31,""),"")</f>
        <v/>
      </c>
      <c r="BB12" s="703"/>
      <c r="BC12" s="704"/>
      <c r="BD12" s="709"/>
      <c r="BE12" s="710"/>
      <c r="BF12" s="660"/>
      <c r="BG12" s="673"/>
      <c r="BH12" s="673"/>
      <c r="BI12" s="673"/>
      <c r="BJ12" s="714"/>
    </row>
    <row r="13" spans="2:67" ht="20.25" hidden="1" customHeight="1">
      <c r="B13" s="656"/>
      <c r="C13" s="660"/>
      <c r="D13" s="661"/>
      <c r="E13" s="138"/>
      <c r="F13" s="139"/>
      <c r="G13" s="138"/>
      <c r="H13" s="139"/>
      <c r="I13" s="666"/>
      <c r="J13" s="667"/>
      <c r="K13" s="672"/>
      <c r="L13" s="673"/>
      <c r="M13" s="673"/>
      <c r="N13" s="661"/>
      <c r="O13" s="672"/>
      <c r="P13" s="673"/>
      <c r="Q13" s="673"/>
      <c r="R13" s="673"/>
      <c r="S13" s="661"/>
      <c r="T13" s="140"/>
      <c r="U13" s="140"/>
      <c r="V13" s="141"/>
      <c r="W13" s="142">
        <f>WEEKDAY(DATE($AF$2,$AJ$2,1))</f>
        <v>2</v>
      </c>
      <c r="X13" s="143">
        <f>WEEKDAY(DATE($AF$2,$AJ$2,2))</f>
        <v>3</v>
      </c>
      <c r="Y13" s="143">
        <f>WEEKDAY(DATE($AF$2,$AJ$2,3))</f>
        <v>4</v>
      </c>
      <c r="Z13" s="143">
        <f>WEEKDAY(DATE($AF$2,$AJ$2,4))</f>
        <v>5</v>
      </c>
      <c r="AA13" s="143">
        <f>WEEKDAY(DATE($AF$2,$AJ$2,5))</f>
        <v>6</v>
      </c>
      <c r="AB13" s="143">
        <f>WEEKDAY(DATE($AF$2,$AJ$2,6))</f>
        <v>7</v>
      </c>
      <c r="AC13" s="144">
        <f>WEEKDAY(DATE($AF$2,$AJ$2,7))</f>
        <v>1</v>
      </c>
      <c r="AD13" s="145">
        <f>WEEKDAY(DATE($AF$2,$AJ$2,8))</f>
        <v>2</v>
      </c>
      <c r="AE13" s="143">
        <f>WEEKDAY(DATE($AF$2,$AJ$2,9))</f>
        <v>3</v>
      </c>
      <c r="AF13" s="143">
        <f>WEEKDAY(DATE($AF$2,$AJ$2,10))</f>
        <v>4</v>
      </c>
      <c r="AG13" s="143">
        <f>WEEKDAY(DATE($AF$2,$AJ$2,11))</f>
        <v>5</v>
      </c>
      <c r="AH13" s="143">
        <f>WEEKDAY(DATE($AF$2,$AJ$2,12))</f>
        <v>6</v>
      </c>
      <c r="AI13" s="143">
        <f>WEEKDAY(DATE($AF$2,$AJ$2,13))</f>
        <v>7</v>
      </c>
      <c r="AJ13" s="144">
        <f>WEEKDAY(DATE($AF$2,$AJ$2,14))</f>
        <v>1</v>
      </c>
      <c r="AK13" s="145">
        <f>WEEKDAY(DATE($AF$2,$AJ$2,15))</f>
        <v>2</v>
      </c>
      <c r="AL13" s="143">
        <f>WEEKDAY(DATE($AF$2,$AJ$2,16))</f>
        <v>3</v>
      </c>
      <c r="AM13" s="143">
        <f>WEEKDAY(DATE($AF$2,$AJ$2,17))</f>
        <v>4</v>
      </c>
      <c r="AN13" s="143">
        <f>WEEKDAY(DATE($AF$2,$AJ$2,18))</f>
        <v>5</v>
      </c>
      <c r="AO13" s="143">
        <f>WEEKDAY(DATE($AF$2,$AJ$2,19))</f>
        <v>6</v>
      </c>
      <c r="AP13" s="143">
        <f>WEEKDAY(DATE($AF$2,$AJ$2,20))</f>
        <v>7</v>
      </c>
      <c r="AQ13" s="144">
        <f>WEEKDAY(DATE($AF$2,$AJ$2,21))</f>
        <v>1</v>
      </c>
      <c r="AR13" s="145">
        <f>WEEKDAY(DATE($AF$2,$AJ$2,22))</f>
        <v>2</v>
      </c>
      <c r="AS13" s="143">
        <f>WEEKDAY(DATE($AF$2,$AJ$2,23))</f>
        <v>3</v>
      </c>
      <c r="AT13" s="143">
        <f>WEEKDAY(DATE($AF$2,$AJ$2,24))</f>
        <v>4</v>
      </c>
      <c r="AU13" s="143">
        <f>WEEKDAY(DATE($AF$2,$AJ$2,25))</f>
        <v>5</v>
      </c>
      <c r="AV13" s="143">
        <f>WEEKDAY(DATE($AF$2,$AJ$2,26))</f>
        <v>6</v>
      </c>
      <c r="AW13" s="143">
        <f>WEEKDAY(DATE($AF$2,$AJ$2,27))</f>
        <v>7</v>
      </c>
      <c r="AX13" s="144">
        <f>WEEKDAY(DATE($AF$2,$AJ$2,28))</f>
        <v>1</v>
      </c>
      <c r="AY13" s="145">
        <f>IF(AY12=29,WEEKDAY(DATE($AF$2,$AJ$2,29)),0)</f>
        <v>0</v>
      </c>
      <c r="AZ13" s="143">
        <f>IF(AZ12=30,WEEKDAY(DATE($AF$2,$AJ$2,30)),0)</f>
        <v>0</v>
      </c>
      <c r="BA13" s="144">
        <f>IF(BA12=31,WEEKDAY(DATE($AF$2,$AJ$2,31)),0)</f>
        <v>0</v>
      </c>
      <c r="BB13" s="703"/>
      <c r="BC13" s="704"/>
      <c r="BD13" s="709"/>
      <c r="BE13" s="710"/>
      <c r="BF13" s="660"/>
      <c r="BG13" s="673"/>
      <c r="BH13" s="673"/>
      <c r="BI13" s="673"/>
      <c r="BJ13" s="714"/>
    </row>
    <row r="14" spans="2:67" ht="20.25" customHeight="1" thickBot="1">
      <c r="B14" s="657"/>
      <c r="C14" s="662"/>
      <c r="D14" s="663"/>
      <c r="E14" s="149"/>
      <c r="F14" s="150"/>
      <c r="G14" s="149"/>
      <c r="H14" s="150"/>
      <c r="I14" s="668"/>
      <c r="J14" s="669"/>
      <c r="K14" s="674"/>
      <c r="L14" s="675"/>
      <c r="M14" s="675"/>
      <c r="N14" s="663"/>
      <c r="O14" s="674"/>
      <c r="P14" s="675"/>
      <c r="Q14" s="675"/>
      <c r="R14" s="675"/>
      <c r="S14" s="663"/>
      <c r="T14" s="151"/>
      <c r="U14" s="151"/>
      <c r="V14" s="152"/>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705"/>
      <c r="BC14" s="706"/>
      <c r="BD14" s="711"/>
      <c r="BE14" s="712"/>
      <c r="BF14" s="662"/>
      <c r="BG14" s="675"/>
      <c r="BH14" s="675"/>
      <c r="BI14" s="675"/>
      <c r="BJ14" s="715"/>
    </row>
    <row r="15" spans="2:67" ht="20.25" customHeight="1">
      <c r="B15" s="614">
        <f>B13+1</f>
        <v>1</v>
      </c>
      <c r="C15" s="683"/>
      <c r="D15" s="684"/>
      <c r="E15" s="157"/>
      <c r="F15" s="158"/>
      <c r="G15" s="157"/>
      <c r="H15" s="158"/>
      <c r="I15" s="685"/>
      <c r="J15" s="686"/>
      <c r="K15" s="687"/>
      <c r="L15" s="688"/>
      <c r="M15" s="688"/>
      <c r="N15" s="684"/>
      <c r="O15" s="689"/>
      <c r="P15" s="690"/>
      <c r="Q15" s="690"/>
      <c r="R15" s="690"/>
      <c r="S15" s="691"/>
      <c r="T15" s="159" t="s">
        <v>134</v>
      </c>
      <c r="U15" s="160"/>
      <c r="V15" s="161"/>
      <c r="W15" s="162"/>
      <c r="X15" s="163"/>
      <c r="Y15" s="163"/>
      <c r="Z15" s="163"/>
      <c r="AA15" s="163"/>
      <c r="AB15" s="163"/>
      <c r="AC15" s="164"/>
      <c r="AD15" s="162"/>
      <c r="AE15" s="163"/>
      <c r="AF15" s="163"/>
      <c r="AG15" s="163"/>
      <c r="AH15" s="163"/>
      <c r="AI15" s="163"/>
      <c r="AJ15" s="164"/>
      <c r="AK15" s="162"/>
      <c r="AL15" s="163"/>
      <c r="AM15" s="163"/>
      <c r="AN15" s="163"/>
      <c r="AO15" s="163"/>
      <c r="AP15" s="163"/>
      <c r="AQ15" s="164"/>
      <c r="AR15" s="162"/>
      <c r="AS15" s="163"/>
      <c r="AT15" s="163"/>
      <c r="AU15" s="163"/>
      <c r="AV15" s="163"/>
      <c r="AW15" s="163"/>
      <c r="AX15" s="164"/>
      <c r="AY15" s="162"/>
      <c r="AZ15" s="163"/>
      <c r="BA15" s="163"/>
      <c r="BB15" s="692"/>
      <c r="BC15" s="693"/>
      <c r="BD15" s="678"/>
      <c r="BE15" s="679"/>
      <c r="BF15" s="680"/>
      <c r="BG15" s="681"/>
      <c r="BH15" s="681"/>
      <c r="BI15" s="681"/>
      <c r="BJ15" s="682"/>
    </row>
    <row r="16" spans="2:67" ht="20.25" customHeight="1">
      <c r="B16" s="636"/>
      <c r="C16" s="649"/>
      <c r="D16" s="650"/>
      <c r="E16" s="165"/>
      <c r="F16" s="166">
        <f>C15</f>
        <v>0</v>
      </c>
      <c r="G16" s="165"/>
      <c r="H16" s="166">
        <f>I15</f>
        <v>0</v>
      </c>
      <c r="I16" s="651"/>
      <c r="J16" s="652"/>
      <c r="K16" s="653"/>
      <c r="L16" s="654"/>
      <c r="M16" s="654"/>
      <c r="N16" s="650"/>
      <c r="O16" s="628"/>
      <c r="P16" s="629"/>
      <c r="Q16" s="629"/>
      <c r="R16" s="629"/>
      <c r="S16" s="630"/>
      <c r="T16" s="167" t="s">
        <v>135</v>
      </c>
      <c r="U16" s="168"/>
      <c r="V16" s="169"/>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646">
        <f>IF($BE$3="４週",SUM(W16:AX16),IF($BE$3="暦月",SUM(W16:BA16),""))</f>
        <v>0</v>
      </c>
      <c r="BC16" s="647"/>
      <c r="BD16" s="648">
        <f>IF($BE$3="４週",BB16/4,IF($BE$3="暦月",(BB16/($BE$8/7)),""))</f>
        <v>0</v>
      </c>
      <c r="BE16" s="647"/>
      <c r="BF16" s="643"/>
      <c r="BG16" s="644"/>
      <c r="BH16" s="644"/>
      <c r="BI16" s="644"/>
      <c r="BJ16" s="645"/>
    </row>
    <row r="17" spans="2:62" ht="20.25" customHeight="1">
      <c r="B17" s="614">
        <f>B15+1</f>
        <v>2</v>
      </c>
      <c r="C17" s="616"/>
      <c r="D17" s="617"/>
      <c r="E17" s="173"/>
      <c r="F17" s="174"/>
      <c r="G17" s="173"/>
      <c r="H17" s="174"/>
      <c r="I17" s="620"/>
      <c r="J17" s="621"/>
      <c r="K17" s="624"/>
      <c r="L17" s="625"/>
      <c r="M17" s="625"/>
      <c r="N17" s="617"/>
      <c r="O17" s="628"/>
      <c r="P17" s="629"/>
      <c r="Q17" s="629"/>
      <c r="R17" s="629"/>
      <c r="S17" s="630"/>
      <c r="T17" s="175" t="s">
        <v>134</v>
      </c>
      <c r="U17" s="176"/>
      <c r="V17" s="177"/>
      <c r="W17" s="178"/>
      <c r="X17" s="179"/>
      <c r="Y17" s="179"/>
      <c r="Z17" s="179"/>
      <c r="AA17" s="179"/>
      <c r="AB17" s="179"/>
      <c r="AC17" s="180"/>
      <c r="AD17" s="178"/>
      <c r="AE17" s="179"/>
      <c r="AF17" s="179"/>
      <c r="AG17" s="179"/>
      <c r="AH17" s="179"/>
      <c r="AI17" s="179"/>
      <c r="AJ17" s="180"/>
      <c r="AK17" s="178"/>
      <c r="AL17" s="179"/>
      <c r="AM17" s="179"/>
      <c r="AN17" s="179"/>
      <c r="AO17" s="179"/>
      <c r="AP17" s="179"/>
      <c r="AQ17" s="180"/>
      <c r="AR17" s="178"/>
      <c r="AS17" s="179"/>
      <c r="AT17" s="179"/>
      <c r="AU17" s="179"/>
      <c r="AV17" s="179"/>
      <c r="AW17" s="179"/>
      <c r="AX17" s="180"/>
      <c r="AY17" s="178"/>
      <c r="AZ17" s="179"/>
      <c r="BA17" s="181"/>
      <c r="BB17" s="634"/>
      <c r="BC17" s="635"/>
      <c r="BD17" s="595"/>
      <c r="BE17" s="596"/>
      <c r="BF17" s="597"/>
      <c r="BG17" s="598"/>
      <c r="BH17" s="598"/>
      <c r="BI17" s="598"/>
      <c r="BJ17" s="599"/>
    </row>
    <row r="18" spans="2:62" ht="20.25" customHeight="1">
      <c r="B18" s="636"/>
      <c r="C18" s="649"/>
      <c r="D18" s="650"/>
      <c r="E18" s="165"/>
      <c r="F18" s="166">
        <f>C17</f>
        <v>0</v>
      </c>
      <c r="G18" s="165"/>
      <c r="H18" s="166">
        <f>I17</f>
        <v>0</v>
      </c>
      <c r="I18" s="651"/>
      <c r="J18" s="652"/>
      <c r="K18" s="653"/>
      <c r="L18" s="654"/>
      <c r="M18" s="654"/>
      <c r="N18" s="650"/>
      <c r="O18" s="628"/>
      <c r="P18" s="629"/>
      <c r="Q18" s="629"/>
      <c r="R18" s="629"/>
      <c r="S18" s="630"/>
      <c r="T18" s="167" t="s">
        <v>135</v>
      </c>
      <c r="U18" s="168"/>
      <c r="V18" s="169"/>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646">
        <f>IF($BE$3="４週",SUM(W18:AX18),IF($BE$3="暦月",SUM(W18:BA18),""))</f>
        <v>0</v>
      </c>
      <c r="BC18" s="647"/>
      <c r="BD18" s="648">
        <f>IF($BE$3="４週",BB18/4,IF($BE$3="暦月",(BB18/($BE$8/7)),""))</f>
        <v>0</v>
      </c>
      <c r="BE18" s="647"/>
      <c r="BF18" s="643"/>
      <c r="BG18" s="644"/>
      <c r="BH18" s="644"/>
      <c r="BI18" s="644"/>
      <c r="BJ18" s="645"/>
    </row>
    <row r="19" spans="2:62" ht="20.25" customHeight="1">
      <c r="B19" s="614">
        <f>B17+1</f>
        <v>3</v>
      </c>
      <c r="C19" s="616"/>
      <c r="D19" s="617"/>
      <c r="E19" s="165"/>
      <c r="F19" s="166"/>
      <c r="G19" s="165"/>
      <c r="H19" s="166"/>
      <c r="I19" s="620"/>
      <c r="J19" s="621"/>
      <c r="K19" s="624"/>
      <c r="L19" s="625"/>
      <c r="M19" s="625"/>
      <c r="N19" s="617"/>
      <c r="O19" s="628"/>
      <c r="P19" s="629"/>
      <c r="Q19" s="629"/>
      <c r="R19" s="629"/>
      <c r="S19" s="630"/>
      <c r="T19" s="175" t="s">
        <v>134</v>
      </c>
      <c r="U19" s="176"/>
      <c r="V19" s="177"/>
      <c r="W19" s="178"/>
      <c r="X19" s="179"/>
      <c r="Y19" s="179"/>
      <c r="Z19" s="179"/>
      <c r="AA19" s="179"/>
      <c r="AB19" s="179"/>
      <c r="AC19" s="180"/>
      <c r="AD19" s="178"/>
      <c r="AE19" s="179"/>
      <c r="AF19" s="179"/>
      <c r="AG19" s="179"/>
      <c r="AH19" s="179"/>
      <c r="AI19" s="179"/>
      <c r="AJ19" s="180"/>
      <c r="AK19" s="178"/>
      <c r="AL19" s="179"/>
      <c r="AM19" s="179"/>
      <c r="AN19" s="179"/>
      <c r="AO19" s="179"/>
      <c r="AP19" s="179"/>
      <c r="AQ19" s="180"/>
      <c r="AR19" s="178"/>
      <c r="AS19" s="179"/>
      <c r="AT19" s="179"/>
      <c r="AU19" s="179"/>
      <c r="AV19" s="179"/>
      <c r="AW19" s="179"/>
      <c r="AX19" s="180"/>
      <c r="AY19" s="178"/>
      <c r="AZ19" s="179"/>
      <c r="BA19" s="181"/>
      <c r="BB19" s="634"/>
      <c r="BC19" s="635"/>
      <c r="BD19" s="595"/>
      <c r="BE19" s="596"/>
      <c r="BF19" s="597"/>
      <c r="BG19" s="598"/>
      <c r="BH19" s="598"/>
      <c r="BI19" s="598"/>
      <c r="BJ19" s="599"/>
    </row>
    <row r="20" spans="2:62" ht="20.25" customHeight="1">
      <c r="B20" s="636"/>
      <c r="C20" s="649"/>
      <c r="D20" s="650"/>
      <c r="E20" s="165"/>
      <c r="F20" s="166">
        <f>C19</f>
        <v>0</v>
      </c>
      <c r="G20" s="165"/>
      <c r="H20" s="166">
        <f>I19</f>
        <v>0</v>
      </c>
      <c r="I20" s="651"/>
      <c r="J20" s="652"/>
      <c r="K20" s="653"/>
      <c r="L20" s="654"/>
      <c r="M20" s="654"/>
      <c r="N20" s="650"/>
      <c r="O20" s="628"/>
      <c r="P20" s="629"/>
      <c r="Q20" s="629"/>
      <c r="R20" s="629"/>
      <c r="S20" s="630"/>
      <c r="T20" s="167" t="s">
        <v>135</v>
      </c>
      <c r="U20" s="168"/>
      <c r="V20" s="169"/>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646">
        <f>IF($BE$3="４週",SUM(W20:AX20),IF($BE$3="暦月",SUM(W20:BA20),""))</f>
        <v>0</v>
      </c>
      <c r="BC20" s="647"/>
      <c r="BD20" s="648">
        <f>IF($BE$3="４週",BB20/4,IF($BE$3="暦月",(BB20/($BE$8/7)),""))</f>
        <v>0</v>
      </c>
      <c r="BE20" s="647"/>
      <c r="BF20" s="643"/>
      <c r="BG20" s="644"/>
      <c r="BH20" s="644"/>
      <c r="BI20" s="644"/>
      <c r="BJ20" s="645"/>
    </row>
    <row r="21" spans="2:62" ht="20.25" customHeight="1">
      <c r="B21" s="614">
        <f>B19+1</f>
        <v>4</v>
      </c>
      <c r="C21" s="616"/>
      <c r="D21" s="617"/>
      <c r="E21" s="165"/>
      <c r="F21" s="166"/>
      <c r="G21" s="165"/>
      <c r="H21" s="166"/>
      <c r="I21" s="620"/>
      <c r="J21" s="621"/>
      <c r="K21" s="624"/>
      <c r="L21" s="625"/>
      <c r="M21" s="625"/>
      <c r="N21" s="617"/>
      <c r="O21" s="628"/>
      <c r="P21" s="629"/>
      <c r="Q21" s="629"/>
      <c r="R21" s="629"/>
      <c r="S21" s="630"/>
      <c r="T21" s="175" t="s">
        <v>134</v>
      </c>
      <c r="U21" s="176"/>
      <c r="V21" s="177"/>
      <c r="W21" s="178"/>
      <c r="X21" s="179"/>
      <c r="Y21" s="179"/>
      <c r="Z21" s="179"/>
      <c r="AA21" s="179"/>
      <c r="AB21" s="179"/>
      <c r="AC21" s="180"/>
      <c r="AD21" s="178"/>
      <c r="AE21" s="179"/>
      <c r="AF21" s="179"/>
      <c r="AG21" s="179"/>
      <c r="AH21" s="179"/>
      <c r="AI21" s="179"/>
      <c r="AJ21" s="180"/>
      <c r="AK21" s="178"/>
      <c r="AL21" s="179"/>
      <c r="AM21" s="179"/>
      <c r="AN21" s="179"/>
      <c r="AO21" s="179"/>
      <c r="AP21" s="179"/>
      <c r="AQ21" s="180"/>
      <c r="AR21" s="178"/>
      <c r="AS21" s="179"/>
      <c r="AT21" s="179"/>
      <c r="AU21" s="179"/>
      <c r="AV21" s="179"/>
      <c r="AW21" s="179"/>
      <c r="AX21" s="180"/>
      <c r="AY21" s="178"/>
      <c r="AZ21" s="179"/>
      <c r="BA21" s="181"/>
      <c r="BB21" s="634"/>
      <c r="BC21" s="635"/>
      <c r="BD21" s="595"/>
      <c r="BE21" s="596"/>
      <c r="BF21" s="597"/>
      <c r="BG21" s="598"/>
      <c r="BH21" s="598"/>
      <c r="BI21" s="598"/>
      <c r="BJ21" s="599"/>
    </row>
    <row r="22" spans="2:62" ht="20.25" customHeight="1">
      <c r="B22" s="636"/>
      <c r="C22" s="649"/>
      <c r="D22" s="650"/>
      <c r="E22" s="165"/>
      <c r="F22" s="166">
        <f>C21</f>
        <v>0</v>
      </c>
      <c r="G22" s="165"/>
      <c r="H22" s="166">
        <f>I21</f>
        <v>0</v>
      </c>
      <c r="I22" s="651"/>
      <c r="J22" s="652"/>
      <c r="K22" s="653"/>
      <c r="L22" s="654"/>
      <c r="M22" s="654"/>
      <c r="N22" s="650"/>
      <c r="O22" s="628"/>
      <c r="P22" s="629"/>
      <c r="Q22" s="629"/>
      <c r="R22" s="629"/>
      <c r="S22" s="630"/>
      <c r="T22" s="167" t="s">
        <v>135</v>
      </c>
      <c r="U22" s="168"/>
      <c r="V22" s="169"/>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646">
        <f>IF($BE$3="４週",SUM(W22:AX22),IF($BE$3="暦月",SUM(W22:BA22),""))</f>
        <v>0</v>
      </c>
      <c r="BC22" s="647"/>
      <c r="BD22" s="648">
        <f>IF($BE$3="４週",BB22/4,IF($BE$3="暦月",(BB22/($BE$8/7)),""))</f>
        <v>0</v>
      </c>
      <c r="BE22" s="647"/>
      <c r="BF22" s="643"/>
      <c r="BG22" s="644"/>
      <c r="BH22" s="644"/>
      <c r="BI22" s="644"/>
      <c r="BJ22" s="645"/>
    </row>
    <row r="23" spans="2:62" ht="20.25" customHeight="1">
      <c r="B23" s="614">
        <f>B21+1</f>
        <v>5</v>
      </c>
      <c r="C23" s="616"/>
      <c r="D23" s="617"/>
      <c r="E23" s="165"/>
      <c r="F23" s="166"/>
      <c r="G23" s="165"/>
      <c r="H23" s="166"/>
      <c r="I23" s="620"/>
      <c r="J23" s="621"/>
      <c r="K23" s="624"/>
      <c r="L23" s="625"/>
      <c r="M23" s="625"/>
      <c r="N23" s="617"/>
      <c r="O23" s="628"/>
      <c r="P23" s="629"/>
      <c r="Q23" s="629"/>
      <c r="R23" s="629"/>
      <c r="S23" s="630"/>
      <c r="T23" s="175" t="s">
        <v>134</v>
      </c>
      <c r="U23" s="176"/>
      <c r="V23" s="177"/>
      <c r="W23" s="178"/>
      <c r="X23" s="179"/>
      <c r="Y23" s="179"/>
      <c r="Z23" s="179"/>
      <c r="AA23" s="179"/>
      <c r="AB23" s="179"/>
      <c r="AC23" s="180"/>
      <c r="AD23" s="178"/>
      <c r="AE23" s="179"/>
      <c r="AF23" s="179"/>
      <c r="AG23" s="179"/>
      <c r="AH23" s="179"/>
      <c r="AI23" s="179"/>
      <c r="AJ23" s="180"/>
      <c r="AK23" s="178"/>
      <c r="AL23" s="179"/>
      <c r="AM23" s="179"/>
      <c r="AN23" s="179"/>
      <c r="AO23" s="179"/>
      <c r="AP23" s="179"/>
      <c r="AQ23" s="180"/>
      <c r="AR23" s="178"/>
      <c r="AS23" s="179"/>
      <c r="AT23" s="179"/>
      <c r="AU23" s="179"/>
      <c r="AV23" s="179"/>
      <c r="AW23" s="179"/>
      <c r="AX23" s="180"/>
      <c r="AY23" s="178"/>
      <c r="AZ23" s="179"/>
      <c r="BA23" s="181"/>
      <c r="BB23" s="634"/>
      <c r="BC23" s="635"/>
      <c r="BD23" s="595"/>
      <c r="BE23" s="596"/>
      <c r="BF23" s="597"/>
      <c r="BG23" s="598"/>
      <c r="BH23" s="598"/>
      <c r="BI23" s="598"/>
      <c r="BJ23" s="599"/>
    </row>
    <row r="24" spans="2:62" ht="20.25" customHeight="1">
      <c r="B24" s="636"/>
      <c r="C24" s="649"/>
      <c r="D24" s="650"/>
      <c r="E24" s="165"/>
      <c r="F24" s="166">
        <f>C23</f>
        <v>0</v>
      </c>
      <c r="G24" s="165"/>
      <c r="H24" s="166">
        <f>I23</f>
        <v>0</v>
      </c>
      <c r="I24" s="651"/>
      <c r="J24" s="652"/>
      <c r="K24" s="653"/>
      <c r="L24" s="654"/>
      <c r="M24" s="654"/>
      <c r="N24" s="650"/>
      <c r="O24" s="628"/>
      <c r="P24" s="629"/>
      <c r="Q24" s="629"/>
      <c r="R24" s="629"/>
      <c r="S24" s="630"/>
      <c r="T24" s="182" t="s">
        <v>135</v>
      </c>
      <c r="U24" s="183"/>
      <c r="V24" s="18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646">
        <f>IF($BE$3="４週",SUM(W24:AX24),IF($BE$3="暦月",SUM(W24:BA24),""))</f>
        <v>0</v>
      </c>
      <c r="BC24" s="647"/>
      <c r="BD24" s="648">
        <f>IF($BE$3="４週",BB24/4,IF($BE$3="暦月",(BB24/($BE$8/7)),""))</f>
        <v>0</v>
      </c>
      <c r="BE24" s="647"/>
      <c r="BF24" s="643"/>
      <c r="BG24" s="644"/>
      <c r="BH24" s="644"/>
      <c r="BI24" s="644"/>
      <c r="BJ24" s="645"/>
    </row>
    <row r="25" spans="2:62" ht="20.25" customHeight="1">
      <c r="B25" s="614">
        <f>B23+1</f>
        <v>6</v>
      </c>
      <c r="C25" s="616"/>
      <c r="D25" s="617"/>
      <c r="E25" s="165"/>
      <c r="F25" s="166"/>
      <c r="G25" s="165"/>
      <c r="H25" s="166"/>
      <c r="I25" s="620"/>
      <c r="J25" s="621"/>
      <c r="K25" s="624"/>
      <c r="L25" s="625"/>
      <c r="M25" s="625"/>
      <c r="N25" s="617"/>
      <c r="O25" s="628"/>
      <c r="P25" s="629"/>
      <c r="Q25" s="629"/>
      <c r="R25" s="629"/>
      <c r="S25" s="630"/>
      <c r="T25" s="185" t="s">
        <v>134</v>
      </c>
      <c r="U25" s="186"/>
      <c r="V25" s="187"/>
      <c r="W25" s="178"/>
      <c r="X25" s="179"/>
      <c r="Y25" s="179"/>
      <c r="Z25" s="179"/>
      <c r="AA25" s="179"/>
      <c r="AB25" s="179"/>
      <c r="AC25" s="180"/>
      <c r="AD25" s="178"/>
      <c r="AE25" s="179"/>
      <c r="AF25" s="179"/>
      <c r="AG25" s="179"/>
      <c r="AH25" s="179"/>
      <c r="AI25" s="179"/>
      <c r="AJ25" s="180"/>
      <c r="AK25" s="178"/>
      <c r="AL25" s="179"/>
      <c r="AM25" s="179"/>
      <c r="AN25" s="179"/>
      <c r="AO25" s="179"/>
      <c r="AP25" s="179"/>
      <c r="AQ25" s="180"/>
      <c r="AR25" s="178"/>
      <c r="AS25" s="179"/>
      <c r="AT25" s="179"/>
      <c r="AU25" s="179"/>
      <c r="AV25" s="179"/>
      <c r="AW25" s="179"/>
      <c r="AX25" s="180"/>
      <c r="AY25" s="178"/>
      <c r="AZ25" s="179"/>
      <c r="BA25" s="181"/>
      <c r="BB25" s="634"/>
      <c r="BC25" s="635"/>
      <c r="BD25" s="595"/>
      <c r="BE25" s="596"/>
      <c r="BF25" s="597"/>
      <c r="BG25" s="598"/>
      <c r="BH25" s="598"/>
      <c r="BI25" s="598"/>
      <c r="BJ25" s="599"/>
    </row>
    <row r="26" spans="2:62" ht="20.25" customHeight="1">
      <c r="B26" s="636"/>
      <c r="C26" s="649"/>
      <c r="D26" s="650"/>
      <c r="E26" s="165"/>
      <c r="F26" s="166">
        <f>C25</f>
        <v>0</v>
      </c>
      <c r="G26" s="165"/>
      <c r="H26" s="166">
        <f>I25</f>
        <v>0</v>
      </c>
      <c r="I26" s="651"/>
      <c r="J26" s="652"/>
      <c r="K26" s="653"/>
      <c r="L26" s="654"/>
      <c r="M26" s="654"/>
      <c r="N26" s="650"/>
      <c r="O26" s="628"/>
      <c r="P26" s="629"/>
      <c r="Q26" s="629"/>
      <c r="R26" s="629"/>
      <c r="S26" s="630"/>
      <c r="T26" s="167" t="s">
        <v>135</v>
      </c>
      <c r="U26" s="168"/>
      <c r="V26" s="169"/>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646">
        <f>IF($BE$3="４週",SUM(W26:AX26),IF($BE$3="暦月",SUM(W26:BA26),""))</f>
        <v>0</v>
      </c>
      <c r="BC26" s="647"/>
      <c r="BD26" s="648">
        <f>IF($BE$3="４週",BB26/4,IF($BE$3="暦月",(BB26/($BE$8/7)),""))</f>
        <v>0</v>
      </c>
      <c r="BE26" s="647"/>
      <c r="BF26" s="643"/>
      <c r="BG26" s="644"/>
      <c r="BH26" s="644"/>
      <c r="BI26" s="644"/>
      <c r="BJ26" s="645"/>
    </row>
    <row r="27" spans="2:62" ht="20.25" customHeight="1">
      <c r="B27" s="614">
        <f>B25+1</f>
        <v>7</v>
      </c>
      <c r="C27" s="616"/>
      <c r="D27" s="617"/>
      <c r="E27" s="165"/>
      <c r="F27" s="166"/>
      <c r="G27" s="165"/>
      <c r="H27" s="166"/>
      <c r="I27" s="620"/>
      <c r="J27" s="621"/>
      <c r="K27" s="624"/>
      <c r="L27" s="625"/>
      <c r="M27" s="625"/>
      <c r="N27" s="617"/>
      <c r="O27" s="628"/>
      <c r="P27" s="629"/>
      <c r="Q27" s="629"/>
      <c r="R27" s="629"/>
      <c r="S27" s="630"/>
      <c r="T27" s="175" t="s">
        <v>134</v>
      </c>
      <c r="U27" s="176"/>
      <c r="V27" s="177"/>
      <c r="W27" s="178"/>
      <c r="X27" s="179"/>
      <c r="Y27" s="179"/>
      <c r="Z27" s="179"/>
      <c r="AA27" s="179"/>
      <c r="AB27" s="179"/>
      <c r="AC27" s="180"/>
      <c r="AD27" s="178"/>
      <c r="AE27" s="179"/>
      <c r="AF27" s="179"/>
      <c r="AG27" s="179"/>
      <c r="AH27" s="179"/>
      <c r="AI27" s="179"/>
      <c r="AJ27" s="180"/>
      <c r="AK27" s="178"/>
      <c r="AL27" s="179"/>
      <c r="AM27" s="179"/>
      <c r="AN27" s="179"/>
      <c r="AO27" s="179"/>
      <c r="AP27" s="179"/>
      <c r="AQ27" s="180"/>
      <c r="AR27" s="178"/>
      <c r="AS27" s="179"/>
      <c r="AT27" s="179"/>
      <c r="AU27" s="179"/>
      <c r="AV27" s="179"/>
      <c r="AW27" s="179"/>
      <c r="AX27" s="180"/>
      <c r="AY27" s="178"/>
      <c r="AZ27" s="179"/>
      <c r="BA27" s="181"/>
      <c r="BB27" s="634"/>
      <c r="BC27" s="635"/>
      <c r="BD27" s="595"/>
      <c r="BE27" s="596"/>
      <c r="BF27" s="597"/>
      <c r="BG27" s="598"/>
      <c r="BH27" s="598"/>
      <c r="BI27" s="598"/>
      <c r="BJ27" s="599"/>
    </row>
    <row r="28" spans="2:62" ht="20.25" customHeight="1">
      <c r="B28" s="636"/>
      <c r="C28" s="649"/>
      <c r="D28" s="650"/>
      <c r="E28" s="165"/>
      <c r="F28" s="166">
        <f>C27</f>
        <v>0</v>
      </c>
      <c r="G28" s="165"/>
      <c r="H28" s="166">
        <f>I27</f>
        <v>0</v>
      </c>
      <c r="I28" s="651"/>
      <c r="J28" s="652"/>
      <c r="K28" s="653"/>
      <c r="L28" s="654"/>
      <c r="M28" s="654"/>
      <c r="N28" s="650"/>
      <c r="O28" s="628"/>
      <c r="P28" s="629"/>
      <c r="Q28" s="629"/>
      <c r="R28" s="629"/>
      <c r="S28" s="630"/>
      <c r="T28" s="167" t="s">
        <v>135</v>
      </c>
      <c r="U28" s="168"/>
      <c r="V28" s="169"/>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646">
        <f>IF($BE$3="４週",SUM(W28:AX28),IF($BE$3="暦月",SUM(W28:BA28),""))</f>
        <v>0</v>
      </c>
      <c r="BC28" s="647"/>
      <c r="BD28" s="648">
        <f>IF($BE$3="４週",BB28/4,IF($BE$3="暦月",(BB28/($BE$8/7)),""))</f>
        <v>0</v>
      </c>
      <c r="BE28" s="647"/>
      <c r="BF28" s="643"/>
      <c r="BG28" s="644"/>
      <c r="BH28" s="644"/>
      <c r="BI28" s="644"/>
      <c r="BJ28" s="645"/>
    </row>
    <row r="29" spans="2:62" ht="20.25" customHeight="1">
      <c r="B29" s="614">
        <f>B27+1</f>
        <v>8</v>
      </c>
      <c r="C29" s="616"/>
      <c r="D29" s="617"/>
      <c r="E29" s="165"/>
      <c r="F29" s="166"/>
      <c r="G29" s="165"/>
      <c r="H29" s="166"/>
      <c r="I29" s="620"/>
      <c r="J29" s="621"/>
      <c r="K29" s="624"/>
      <c r="L29" s="625"/>
      <c r="M29" s="625"/>
      <c r="N29" s="617"/>
      <c r="O29" s="628"/>
      <c r="P29" s="629"/>
      <c r="Q29" s="629"/>
      <c r="R29" s="629"/>
      <c r="S29" s="630"/>
      <c r="T29" s="175" t="s">
        <v>134</v>
      </c>
      <c r="U29" s="176"/>
      <c r="V29" s="177"/>
      <c r="W29" s="178"/>
      <c r="X29" s="179"/>
      <c r="Y29" s="179"/>
      <c r="Z29" s="179"/>
      <c r="AA29" s="179"/>
      <c r="AB29" s="179"/>
      <c r="AC29" s="180"/>
      <c r="AD29" s="178"/>
      <c r="AE29" s="179"/>
      <c r="AF29" s="179"/>
      <c r="AG29" s="179"/>
      <c r="AH29" s="179"/>
      <c r="AI29" s="179"/>
      <c r="AJ29" s="180"/>
      <c r="AK29" s="178"/>
      <c r="AL29" s="179"/>
      <c r="AM29" s="179"/>
      <c r="AN29" s="179"/>
      <c r="AO29" s="179"/>
      <c r="AP29" s="179"/>
      <c r="AQ29" s="180"/>
      <c r="AR29" s="178"/>
      <c r="AS29" s="179"/>
      <c r="AT29" s="179"/>
      <c r="AU29" s="179"/>
      <c r="AV29" s="179"/>
      <c r="AW29" s="179"/>
      <c r="AX29" s="180"/>
      <c r="AY29" s="178"/>
      <c r="AZ29" s="179"/>
      <c r="BA29" s="181"/>
      <c r="BB29" s="634"/>
      <c r="BC29" s="635"/>
      <c r="BD29" s="595"/>
      <c r="BE29" s="596"/>
      <c r="BF29" s="597"/>
      <c r="BG29" s="598"/>
      <c r="BH29" s="598"/>
      <c r="BI29" s="598"/>
      <c r="BJ29" s="599"/>
    </row>
    <row r="30" spans="2:62" ht="20.25" customHeight="1">
      <c r="B30" s="636"/>
      <c r="C30" s="649"/>
      <c r="D30" s="650"/>
      <c r="E30" s="165"/>
      <c r="F30" s="166">
        <f>C29</f>
        <v>0</v>
      </c>
      <c r="G30" s="165"/>
      <c r="H30" s="166">
        <f>I29</f>
        <v>0</v>
      </c>
      <c r="I30" s="651"/>
      <c r="J30" s="652"/>
      <c r="K30" s="653"/>
      <c r="L30" s="654"/>
      <c r="M30" s="654"/>
      <c r="N30" s="650"/>
      <c r="O30" s="628"/>
      <c r="P30" s="629"/>
      <c r="Q30" s="629"/>
      <c r="R30" s="629"/>
      <c r="S30" s="630"/>
      <c r="T30" s="167" t="s">
        <v>135</v>
      </c>
      <c r="U30" s="168"/>
      <c r="V30" s="169"/>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646">
        <f>IF($BE$3="４週",SUM(W30:AX30),IF($BE$3="暦月",SUM(W30:BA30),""))</f>
        <v>0</v>
      </c>
      <c r="BC30" s="647"/>
      <c r="BD30" s="648">
        <f>IF($BE$3="４週",BB30/4,IF($BE$3="暦月",(BB30/($BE$8/7)),""))</f>
        <v>0</v>
      </c>
      <c r="BE30" s="647"/>
      <c r="BF30" s="643"/>
      <c r="BG30" s="644"/>
      <c r="BH30" s="644"/>
      <c r="BI30" s="644"/>
      <c r="BJ30" s="645"/>
    </row>
    <row r="31" spans="2:62" ht="20.25" customHeight="1">
      <c r="B31" s="614">
        <f>B29+1</f>
        <v>9</v>
      </c>
      <c r="C31" s="616"/>
      <c r="D31" s="617"/>
      <c r="E31" s="165"/>
      <c r="F31" s="166"/>
      <c r="G31" s="165"/>
      <c r="H31" s="166"/>
      <c r="I31" s="620"/>
      <c r="J31" s="621"/>
      <c r="K31" s="624"/>
      <c r="L31" s="625"/>
      <c r="M31" s="625"/>
      <c r="N31" s="617"/>
      <c r="O31" s="628"/>
      <c r="P31" s="629"/>
      <c r="Q31" s="629"/>
      <c r="R31" s="629"/>
      <c r="S31" s="630"/>
      <c r="T31" s="175" t="s">
        <v>134</v>
      </c>
      <c r="U31" s="176"/>
      <c r="V31" s="177"/>
      <c r="W31" s="178"/>
      <c r="X31" s="179"/>
      <c r="Y31" s="179"/>
      <c r="Z31" s="179"/>
      <c r="AA31" s="179"/>
      <c r="AB31" s="179"/>
      <c r="AC31" s="180"/>
      <c r="AD31" s="178"/>
      <c r="AE31" s="179"/>
      <c r="AF31" s="179"/>
      <c r="AG31" s="179"/>
      <c r="AH31" s="179"/>
      <c r="AI31" s="179"/>
      <c r="AJ31" s="180"/>
      <c r="AK31" s="178"/>
      <c r="AL31" s="179"/>
      <c r="AM31" s="179"/>
      <c r="AN31" s="179"/>
      <c r="AO31" s="179"/>
      <c r="AP31" s="179"/>
      <c r="AQ31" s="180"/>
      <c r="AR31" s="178"/>
      <c r="AS31" s="179"/>
      <c r="AT31" s="179"/>
      <c r="AU31" s="179"/>
      <c r="AV31" s="179"/>
      <c r="AW31" s="179"/>
      <c r="AX31" s="180"/>
      <c r="AY31" s="178"/>
      <c r="AZ31" s="179"/>
      <c r="BA31" s="181"/>
      <c r="BB31" s="634"/>
      <c r="BC31" s="635"/>
      <c r="BD31" s="595"/>
      <c r="BE31" s="596"/>
      <c r="BF31" s="597"/>
      <c r="BG31" s="598"/>
      <c r="BH31" s="598"/>
      <c r="BI31" s="598"/>
      <c r="BJ31" s="599"/>
    </row>
    <row r="32" spans="2:62" ht="20.25" customHeight="1">
      <c r="B32" s="636"/>
      <c r="C32" s="649"/>
      <c r="D32" s="650"/>
      <c r="E32" s="165"/>
      <c r="F32" s="166">
        <f>C31</f>
        <v>0</v>
      </c>
      <c r="G32" s="165"/>
      <c r="H32" s="166">
        <f>I31</f>
        <v>0</v>
      </c>
      <c r="I32" s="651"/>
      <c r="J32" s="652"/>
      <c r="K32" s="653"/>
      <c r="L32" s="654"/>
      <c r="M32" s="654"/>
      <c r="N32" s="650"/>
      <c r="O32" s="628"/>
      <c r="P32" s="629"/>
      <c r="Q32" s="629"/>
      <c r="R32" s="629"/>
      <c r="S32" s="630"/>
      <c r="T32" s="182" t="s">
        <v>135</v>
      </c>
      <c r="U32" s="183"/>
      <c r="V32" s="18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646">
        <f>IF($BE$3="４週",SUM(W32:AX32),IF($BE$3="暦月",SUM(W32:BA32),""))</f>
        <v>0</v>
      </c>
      <c r="BC32" s="647"/>
      <c r="BD32" s="648">
        <f>IF($BE$3="４週",BB32/4,IF($BE$3="暦月",(BB32/($BE$8/7)),""))</f>
        <v>0</v>
      </c>
      <c r="BE32" s="647"/>
      <c r="BF32" s="643"/>
      <c r="BG32" s="644"/>
      <c r="BH32" s="644"/>
      <c r="BI32" s="644"/>
      <c r="BJ32" s="645"/>
    </row>
    <row r="33" spans="2:62" ht="20.25" customHeight="1">
      <c r="B33" s="614">
        <f>B31+1</f>
        <v>10</v>
      </c>
      <c r="C33" s="616"/>
      <c r="D33" s="617"/>
      <c r="E33" s="165"/>
      <c r="F33" s="166"/>
      <c r="G33" s="165"/>
      <c r="H33" s="166"/>
      <c r="I33" s="620"/>
      <c r="J33" s="621"/>
      <c r="K33" s="624"/>
      <c r="L33" s="625"/>
      <c r="M33" s="625"/>
      <c r="N33" s="617"/>
      <c r="O33" s="628"/>
      <c r="P33" s="629"/>
      <c r="Q33" s="629"/>
      <c r="R33" s="629"/>
      <c r="S33" s="630"/>
      <c r="T33" s="185" t="s">
        <v>134</v>
      </c>
      <c r="U33" s="186"/>
      <c r="V33" s="187"/>
      <c r="W33" s="178"/>
      <c r="X33" s="179"/>
      <c r="Y33" s="179"/>
      <c r="Z33" s="179"/>
      <c r="AA33" s="179"/>
      <c r="AB33" s="179"/>
      <c r="AC33" s="180"/>
      <c r="AD33" s="178"/>
      <c r="AE33" s="179"/>
      <c r="AF33" s="179"/>
      <c r="AG33" s="179"/>
      <c r="AH33" s="179"/>
      <c r="AI33" s="179"/>
      <c r="AJ33" s="180"/>
      <c r="AK33" s="178"/>
      <c r="AL33" s="179"/>
      <c r="AM33" s="179"/>
      <c r="AN33" s="179"/>
      <c r="AO33" s="179"/>
      <c r="AP33" s="179"/>
      <c r="AQ33" s="180"/>
      <c r="AR33" s="178"/>
      <c r="AS33" s="179"/>
      <c r="AT33" s="179"/>
      <c r="AU33" s="179"/>
      <c r="AV33" s="179"/>
      <c r="AW33" s="179"/>
      <c r="AX33" s="180"/>
      <c r="AY33" s="178"/>
      <c r="AZ33" s="179"/>
      <c r="BA33" s="181"/>
      <c r="BB33" s="634"/>
      <c r="BC33" s="635"/>
      <c r="BD33" s="595"/>
      <c r="BE33" s="596"/>
      <c r="BF33" s="597"/>
      <c r="BG33" s="598"/>
      <c r="BH33" s="598"/>
      <c r="BI33" s="598"/>
      <c r="BJ33" s="599"/>
    </row>
    <row r="34" spans="2:62" ht="20.25" customHeight="1">
      <c r="B34" s="636"/>
      <c r="C34" s="649"/>
      <c r="D34" s="650"/>
      <c r="E34" s="165"/>
      <c r="F34" s="166">
        <f>C33</f>
        <v>0</v>
      </c>
      <c r="G34" s="165"/>
      <c r="H34" s="166">
        <f>I33</f>
        <v>0</v>
      </c>
      <c r="I34" s="651"/>
      <c r="J34" s="652"/>
      <c r="K34" s="653"/>
      <c r="L34" s="654"/>
      <c r="M34" s="654"/>
      <c r="N34" s="650"/>
      <c r="O34" s="628"/>
      <c r="P34" s="629"/>
      <c r="Q34" s="629"/>
      <c r="R34" s="629"/>
      <c r="S34" s="630"/>
      <c r="T34" s="182" t="s">
        <v>135</v>
      </c>
      <c r="U34" s="183"/>
      <c r="V34" s="18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646">
        <f>IF($BE$3="４週",SUM(W34:AX34),IF($BE$3="暦月",SUM(W34:BA34),""))</f>
        <v>0</v>
      </c>
      <c r="BC34" s="647"/>
      <c r="BD34" s="648">
        <f>IF($BE$3="４週",BB34/4,IF($BE$3="暦月",(BB34/($BE$8/7)),""))</f>
        <v>0</v>
      </c>
      <c r="BE34" s="647"/>
      <c r="BF34" s="643"/>
      <c r="BG34" s="644"/>
      <c r="BH34" s="644"/>
      <c r="BI34" s="644"/>
      <c r="BJ34" s="645"/>
    </row>
    <row r="35" spans="2:62" ht="20.25" customHeight="1">
      <c r="B35" s="614">
        <f>B33+1</f>
        <v>11</v>
      </c>
      <c r="C35" s="616"/>
      <c r="D35" s="617"/>
      <c r="E35" s="165"/>
      <c r="F35" s="166"/>
      <c r="G35" s="165"/>
      <c r="H35" s="166"/>
      <c r="I35" s="620"/>
      <c r="J35" s="621"/>
      <c r="K35" s="624"/>
      <c r="L35" s="625"/>
      <c r="M35" s="625"/>
      <c r="N35" s="617"/>
      <c r="O35" s="628"/>
      <c r="P35" s="629"/>
      <c r="Q35" s="629"/>
      <c r="R35" s="629"/>
      <c r="S35" s="630"/>
      <c r="T35" s="185" t="s">
        <v>134</v>
      </c>
      <c r="U35" s="186"/>
      <c r="V35" s="187"/>
      <c r="W35" s="178"/>
      <c r="X35" s="179"/>
      <c r="Y35" s="179"/>
      <c r="Z35" s="179"/>
      <c r="AA35" s="179"/>
      <c r="AB35" s="179"/>
      <c r="AC35" s="180"/>
      <c r="AD35" s="178"/>
      <c r="AE35" s="179"/>
      <c r="AF35" s="179"/>
      <c r="AG35" s="179"/>
      <c r="AH35" s="179"/>
      <c r="AI35" s="179"/>
      <c r="AJ35" s="180"/>
      <c r="AK35" s="178"/>
      <c r="AL35" s="179"/>
      <c r="AM35" s="179"/>
      <c r="AN35" s="179"/>
      <c r="AO35" s="179"/>
      <c r="AP35" s="179"/>
      <c r="AQ35" s="180"/>
      <c r="AR35" s="178"/>
      <c r="AS35" s="179"/>
      <c r="AT35" s="179"/>
      <c r="AU35" s="179"/>
      <c r="AV35" s="179"/>
      <c r="AW35" s="179"/>
      <c r="AX35" s="180"/>
      <c r="AY35" s="178"/>
      <c r="AZ35" s="179"/>
      <c r="BA35" s="181"/>
      <c r="BB35" s="634"/>
      <c r="BC35" s="635"/>
      <c r="BD35" s="595"/>
      <c r="BE35" s="596"/>
      <c r="BF35" s="597"/>
      <c r="BG35" s="598"/>
      <c r="BH35" s="598"/>
      <c r="BI35" s="598"/>
      <c r="BJ35" s="599"/>
    </row>
    <row r="36" spans="2:62" ht="20.25" customHeight="1">
      <c r="B36" s="636"/>
      <c r="C36" s="649"/>
      <c r="D36" s="650"/>
      <c r="E36" s="165"/>
      <c r="F36" s="166">
        <f>C35</f>
        <v>0</v>
      </c>
      <c r="G36" s="165"/>
      <c r="H36" s="166">
        <f>I35</f>
        <v>0</v>
      </c>
      <c r="I36" s="651"/>
      <c r="J36" s="652"/>
      <c r="K36" s="653"/>
      <c r="L36" s="654"/>
      <c r="M36" s="654"/>
      <c r="N36" s="650"/>
      <c r="O36" s="628"/>
      <c r="P36" s="629"/>
      <c r="Q36" s="629"/>
      <c r="R36" s="629"/>
      <c r="S36" s="630"/>
      <c r="T36" s="182" t="s">
        <v>135</v>
      </c>
      <c r="U36" s="183"/>
      <c r="V36" s="18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646">
        <f>IF($BE$3="４週",SUM(W36:AX36),IF($BE$3="暦月",SUM(W36:BA36),""))</f>
        <v>0</v>
      </c>
      <c r="BC36" s="647"/>
      <c r="BD36" s="648">
        <f>IF($BE$3="４週",BB36/4,IF($BE$3="暦月",(BB36/($BE$8/7)),""))</f>
        <v>0</v>
      </c>
      <c r="BE36" s="647"/>
      <c r="BF36" s="643"/>
      <c r="BG36" s="644"/>
      <c r="BH36" s="644"/>
      <c r="BI36" s="644"/>
      <c r="BJ36" s="645"/>
    </row>
    <row r="37" spans="2:62" ht="20.25" customHeight="1">
      <c r="B37" s="614">
        <f>B35+1</f>
        <v>12</v>
      </c>
      <c r="C37" s="616"/>
      <c r="D37" s="617"/>
      <c r="E37" s="165"/>
      <c r="F37" s="166"/>
      <c r="G37" s="165"/>
      <c r="H37" s="166"/>
      <c r="I37" s="620"/>
      <c r="J37" s="621"/>
      <c r="K37" s="624"/>
      <c r="L37" s="625"/>
      <c r="M37" s="625"/>
      <c r="N37" s="617"/>
      <c r="O37" s="628"/>
      <c r="P37" s="629"/>
      <c r="Q37" s="629"/>
      <c r="R37" s="629"/>
      <c r="S37" s="630"/>
      <c r="T37" s="185" t="s">
        <v>134</v>
      </c>
      <c r="U37" s="186"/>
      <c r="V37" s="187"/>
      <c r="W37" s="178"/>
      <c r="X37" s="179"/>
      <c r="Y37" s="179"/>
      <c r="Z37" s="179"/>
      <c r="AA37" s="179"/>
      <c r="AB37" s="179"/>
      <c r="AC37" s="180"/>
      <c r="AD37" s="178"/>
      <c r="AE37" s="179"/>
      <c r="AF37" s="179"/>
      <c r="AG37" s="179"/>
      <c r="AH37" s="179"/>
      <c r="AI37" s="179"/>
      <c r="AJ37" s="180"/>
      <c r="AK37" s="178"/>
      <c r="AL37" s="179"/>
      <c r="AM37" s="179"/>
      <c r="AN37" s="179"/>
      <c r="AO37" s="179"/>
      <c r="AP37" s="179"/>
      <c r="AQ37" s="180"/>
      <c r="AR37" s="178"/>
      <c r="AS37" s="179"/>
      <c r="AT37" s="179"/>
      <c r="AU37" s="179"/>
      <c r="AV37" s="179"/>
      <c r="AW37" s="179"/>
      <c r="AX37" s="180"/>
      <c r="AY37" s="178"/>
      <c r="AZ37" s="179"/>
      <c r="BA37" s="181"/>
      <c r="BB37" s="634"/>
      <c r="BC37" s="635"/>
      <c r="BD37" s="595"/>
      <c r="BE37" s="596"/>
      <c r="BF37" s="597"/>
      <c r="BG37" s="598"/>
      <c r="BH37" s="598"/>
      <c r="BI37" s="598"/>
      <c r="BJ37" s="599"/>
    </row>
    <row r="38" spans="2:62" ht="20.25" customHeight="1">
      <c r="B38" s="636"/>
      <c r="C38" s="649"/>
      <c r="D38" s="650"/>
      <c r="E38" s="165"/>
      <c r="F38" s="166">
        <f>C37</f>
        <v>0</v>
      </c>
      <c r="G38" s="165"/>
      <c r="H38" s="166">
        <f>I37</f>
        <v>0</v>
      </c>
      <c r="I38" s="651"/>
      <c r="J38" s="652"/>
      <c r="K38" s="653"/>
      <c r="L38" s="654"/>
      <c r="M38" s="654"/>
      <c r="N38" s="650"/>
      <c r="O38" s="628"/>
      <c r="P38" s="629"/>
      <c r="Q38" s="629"/>
      <c r="R38" s="629"/>
      <c r="S38" s="630"/>
      <c r="T38" s="182" t="s">
        <v>135</v>
      </c>
      <c r="U38" s="183"/>
      <c r="V38" s="18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646">
        <f>IF($BE$3="４週",SUM(W38:AX38),IF($BE$3="暦月",SUM(W38:BA38),""))</f>
        <v>0</v>
      </c>
      <c r="BC38" s="647"/>
      <c r="BD38" s="648">
        <f>IF($BE$3="４週",BB38/4,IF($BE$3="暦月",(BB38/($BE$8/7)),""))</f>
        <v>0</v>
      </c>
      <c r="BE38" s="647"/>
      <c r="BF38" s="643"/>
      <c r="BG38" s="644"/>
      <c r="BH38" s="644"/>
      <c r="BI38" s="644"/>
      <c r="BJ38" s="645"/>
    </row>
    <row r="39" spans="2:62" ht="20.25" customHeight="1">
      <c r="B39" s="614">
        <f>B37+1</f>
        <v>13</v>
      </c>
      <c r="C39" s="616"/>
      <c r="D39" s="617"/>
      <c r="E39" s="165"/>
      <c r="F39" s="166"/>
      <c r="G39" s="165"/>
      <c r="H39" s="166"/>
      <c r="I39" s="620"/>
      <c r="J39" s="621"/>
      <c r="K39" s="624"/>
      <c r="L39" s="625"/>
      <c r="M39" s="625"/>
      <c r="N39" s="617"/>
      <c r="O39" s="628"/>
      <c r="P39" s="629"/>
      <c r="Q39" s="629"/>
      <c r="R39" s="629"/>
      <c r="S39" s="630"/>
      <c r="T39" s="185" t="s">
        <v>134</v>
      </c>
      <c r="U39" s="186"/>
      <c r="V39" s="187"/>
      <c r="W39" s="178"/>
      <c r="X39" s="179"/>
      <c r="Y39" s="179"/>
      <c r="Z39" s="179"/>
      <c r="AA39" s="179"/>
      <c r="AB39" s="179"/>
      <c r="AC39" s="180"/>
      <c r="AD39" s="178"/>
      <c r="AE39" s="179"/>
      <c r="AF39" s="179"/>
      <c r="AG39" s="179"/>
      <c r="AH39" s="179"/>
      <c r="AI39" s="179"/>
      <c r="AJ39" s="180"/>
      <c r="AK39" s="178"/>
      <c r="AL39" s="179"/>
      <c r="AM39" s="179"/>
      <c r="AN39" s="179"/>
      <c r="AO39" s="179"/>
      <c r="AP39" s="179"/>
      <c r="AQ39" s="180"/>
      <c r="AR39" s="178"/>
      <c r="AS39" s="179"/>
      <c r="AT39" s="179"/>
      <c r="AU39" s="179"/>
      <c r="AV39" s="179"/>
      <c r="AW39" s="179"/>
      <c r="AX39" s="180"/>
      <c r="AY39" s="178"/>
      <c r="AZ39" s="179"/>
      <c r="BA39" s="181"/>
      <c r="BB39" s="634"/>
      <c r="BC39" s="635"/>
      <c r="BD39" s="595"/>
      <c r="BE39" s="596"/>
      <c r="BF39" s="597"/>
      <c r="BG39" s="598"/>
      <c r="BH39" s="598"/>
      <c r="BI39" s="598"/>
      <c r="BJ39" s="599"/>
    </row>
    <row r="40" spans="2:62" ht="20.25" customHeight="1">
      <c r="B40" s="636"/>
      <c r="C40" s="649"/>
      <c r="D40" s="650"/>
      <c r="E40" s="165"/>
      <c r="F40" s="166">
        <f>C39</f>
        <v>0</v>
      </c>
      <c r="G40" s="165"/>
      <c r="H40" s="166">
        <f>I39</f>
        <v>0</v>
      </c>
      <c r="I40" s="651"/>
      <c r="J40" s="652"/>
      <c r="K40" s="653"/>
      <c r="L40" s="654"/>
      <c r="M40" s="654"/>
      <c r="N40" s="650"/>
      <c r="O40" s="628"/>
      <c r="P40" s="629"/>
      <c r="Q40" s="629"/>
      <c r="R40" s="629"/>
      <c r="S40" s="630"/>
      <c r="T40" s="182" t="s">
        <v>135</v>
      </c>
      <c r="U40" s="183"/>
      <c r="V40" s="18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646">
        <f>IF($BE$3="４週",SUM(W40:AX40),IF($BE$3="暦月",SUM(W40:BA40),""))</f>
        <v>0</v>
      </c>
      <c r="BC40" s="647"/>
      <c r="BD40" s="648">
        <f>IF($BE$3="４週",BB40/4,IF($BE$3="暦月",(BB40/($BE$8/7)),""))</f>
        <v>0</v>
      </c>
      <c r="BE40" s="647"/>
      <c r="BF40" s="643"/>
      <c r="BG40" s="644"/>
      <c r="BH40" s="644"/>
      <c r="BI40" s="644"/>
      <c r="BJ40" s="645"/>
    </row>
    <row r="41" spans="2:62" ht="20.25" customHeight="1">
      <c r="B41" s="614">
        <f>B39+1</f>
        <v>14</v>
      </c>
      <c r="C41" s="616"/>
      <c r="D41" s="617"/>
      <c r="E41" s="165"/>
      <c r="F41" s="166"/>
      <c r="G41" s="165"/>
      <c r="H41" s="166"/>
      <c r="I41" s="620"/>
      <c r="J41" s="621"/>
      <c r="K41" s="624"/>
      <c r="L41" s="625"/>
      <c r="M41" s="625"/>
      <c r="N41" s="617"/>
      <c r="O41" s="628"/>
      <c r="P41" s="629"/>
      <c r="Q41" s="629"/>
      <c r="R41" s="629"/>
      <c r="S41" s="630"/>
      <c r="T41" s="185" t="s">
        <v>134</v>
      </c>
      <c r="U41" s="186"/>
      <c r="V41" s="187"/>
      <c r="W41" s="178"/>
      <c r="X41" s="179"/>
      <c r="Y41" s="179"/>
      <c r="Z41" s="179"/>
      <c r="AA41" s="179"/>
      <c r="AB41" s="179"/>
      <c r="AC41" s="180"/>
      <c r="AD41" s="178"/>
      <c r="AE41" s="179"/>
      <c r="AF41" s="179"/>
      <c r="AG41" s="179"/>
      <c r="AH41" s="179"/>
      <c r="AI41" s="179"/>
      <c r="AJ41" s="180"/>
      <c r="AK41" s="178"/>
      <c r="AL41" s="179"/>
      <c r="AM41" s="179"/>
      <c r="AN41" s="179"/>
      <c r="AO41" s="179"/>
      <c r="AP41" s="179"/>
      <c r="AQ41" s="180"/>
      <c r="AR41" s="178"/>
      <c r="AS41" s="179"/>
      <c r="AT41" s="179"/>
      <c r="AU41" s="179"/>
      <c r="AV41" s="179"/>
      <c r="AW41" s="179"/>
      <c r="AX41" s="180"/>
      <c r="AY41" s="178"/>
      <c r="AZ41" s="179"/>
      <c r="BA41" s="181"/>
      <c r="BB41" s="634"/>
      <c r="BC41" s="635"/>
      <c r="BD41" s="595"/>
      <c r="BE41" s="596"/>
      <c r="BF41" s="597"/>
      <c r="BG41" s="598"/>
      <c r="BH41" s="598"/>
      <c r="BI41" s="598"/>
      <c r="BJ41" s="599"/>
    </row>
    <row r="42" spans="2:62" ht="20.25" customHeight="1">
      <c r="B42" s="636"/>
      <c r="C42" s="649"/>
      <c r="D42" s="650"/>
      <c r="E42" s="165"/>
      <c r="F42" s="166">
        <f>C41</f>
        <v>0</v>
      </c>
      <c r="G42" s="165"/>
      <c r="H42" s="166">
        <f>I41</f>
        <v>0</v>
      </c>
      <c r="I42" s="651"/>
      <c r="J42" s="652"/>
      <c r="K42" s="653"/>
      <c r="L42" s="654"/>
      <c r="M42" s="654"/>
      <c r="N42" s="650"/>
      <c r="O42" s="628"/>
      <c r="P42" s="629"/>
      <c r="Q42" s="629"/>
      <c r="R42" s="629"/>
      <c r="S42" s="630"/>
      <c r="T42" s="182" t="s">
        <v>135</v>
      </c>
      <c r="U42" s="183"/>
      <c r="V42" s="18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646">
        <f>IF($BE$3="４週",SUM(W42:AX42),IF($BE$3="暦月",SUM(W42:BA42),""))</f>
        <v>0</v>
      </c>
      <c r="BC42" s="647"/>
      <c r="BD42" s="648">
        <f>IF($BE$3="４週",BB42/4,IF($BE$3="暦月",(BB42/($BE$8/7)),""))</f>
        <v>0</v>
      </c>
      <c r="BE42" s="647"/>
      <c r="BF42" s="643"/>
      <c r="BG42" s="644"/>
      <c r="BH42" s="644"/>
      <c r="BI42" s="644"/>
      <c r="BJ42" s="645"/>
    </row>
    <row r="43" spans="2:62" ht="20.25" customHeight="1">
      <c r="B43" s="614">
        <f>B41+1</f>
        <v>15</v>
      </c>
      <c r="C43" s="616"/>
      <c r="D43" s="617"/>
      <c r="E43" s="165"/>
      <c r="F43" s="166"/>
      <c r="G43" s="165"/>
      <c r="H43" s="166"/>
      <c r="I43" s="620"/>
      <c r="J43" s="621"/>
      <c r="K43" s="624"/>
      <c r="L43" s="625"/>
      <c r="M43" s="625"/>
      <c r="N43" s="617"/>
      <c r="O43" s="628"/>
      <c r="P43" s="629"/>
      <c r="Q43" s="629"/>
      <c r="R43" s="629"/>
      <c r="S43" s="630"/>
      <c r="T43" s="185" t="s">
        <v>134</v>
      </c>
      <c r="U43" s="186"/>
      <c r="V43" s="187"/>
      <c r="W43" s="178"/>
      <c r="X43" s="179"/>
      <c r="Y43" s="179"/>
      <c r="Z43" s="179"/>
      <c r="AA43" s="179"/>
      <c r="AB43" s="179"/>
      <c r="AC43" s="180"/>
      <c r="AD43" s="178"/>
      <c r="AE43" s="179"/>
      <c r="AF43" s="179"/>
      <c r="AG43" s="179"/>
      <c r="AH43" s="179"/>
      <c r="AI43" s="179"/>
      <c r="AJ43" s="180"/>
      <c r="AK43" s="178"/>
      <c r="AL43" s="179"/>
      <c r="AM43" s="179"/>
      <c r="AN43" s="179"/>
      <c r="AO43" s="179"/>
      <c r="AP43" s="179"/>
      <c r="AQ43" s="180"/>
      <c r="AR43" s="178"/>
      <c r="AS43" s="179"/>
      <c r="AT43" s="179"/>
      <c r="AU43" s="179"/>
      <c r="AV43" s="179"/>
      <c r="AW43" s="179"/>
      <c r="AX43" s="180"/>
      <c r="AY43" s="178"/>
      <c r="AZ43" s="179"/>
      <c r="BA43" s="181"/>
      <c r="BB43" s="634"/>
      <c r="BC43" s="635"/>
      <c r="BD43" s="595"/>
      <c r="BE43" s="596"/>
      <c r="BF43" s="597"/>
      <c r="BG43" s="598"/>
      <c r="BH43" s="598"/>
      <c r="BI43" s="598"/>
      <c r="BJ43" s="599"/>
    </row>
    <row r="44" spans="2:62" ht="20.25" customHeight="1">
      <c r="B44" s="636"/>
      <c r="C44" s="649"/>
      <c r="D44" s="650"/>
      <c r="E44" s="165"/>
      <c r="F44" s="166">
        <f>C43</f>
        <v>0</v>
      </c>
      <c r="G44" s="165"/>
      <c r="H44" s="166">
        <f>I43</f>
        <v>0</v>
      </c>
      <c r="I44" s="651"/>
      <c r="J44" s="652"/>
      <c r="K44" s="653"/>
      <c r="L44" s="654"/>
      <c r="M44" s="654"/>
      <c r="N44" s="650"/>
      <c r="O44" s="628"/>
      <c r="P44" s="629"/>
      <c r="Q44" s="629"/>
      <c r="R44" s="629"/>
      <c r="S44" s="630"/>
      <c r="T44" s="182" t="s">
        <v>135</v>
      </c>
      <c r="U44" s="183"/>
      <c r="V44" s="18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646">
        <f>IF($BE$3="４週",SUM(W44:AX44),IF($BE$3="暦月",SUM(W44:BA44),""))</f>
        <v>0</v>
      </c>
      <c r="BC44" s="647"/>
      <c r="BD44" s="648">
        <f>IF($BE$3="４週",BB44/4,IF($BE$3="暦月",(BB44/($BE$8/7)),""))</f>
        <v>0</v>
      </c>
      <c r="BE44" s="647"/>
      <c r="BF44" s="643"/>
      <c r="BG44" s="644"/>
      <c r="BH44" s="644"/>
      <c r="BI44" s="644"/>
      <c r="BJ44" s="645"/>
    </row>
    <row r="45" spans="2:62" ht="20.25" customHeight="1">
      <c r="B45" s="614">
        <f>B43+1</f>
        <v>16</v>
      </c>
      <c r="C45" s="616"/>
      <c r="D45" s="617"/>
      <c r="E45" s="165"/>
      <c r="F45" s="166"/>
      <c r="G45" s="165"/>
      <c r="H45" s="166"/>
      <c r="I45" s="620"/>
      <c r="J45" s="621"/>
      <c r="K45" s="624"/>
      <c r="L45" s="625"/>
      <c r="M45" s="625"/>
      <c r="N45" s="617"/>
      <c r="O45" s="628"/>
      <c r="P45" s="629"/>
      <c r="Q45" s="629"/>
      <c r="R45" s="629"/>
      <c r="S45" s="630"/>
      <c r="T45" s="185" t="s">
        <v>134</v>
      </c>
      <c r="U45" s="186"/>
      <c r="V45" s="187"/>
      <c r="W45" s="178"/>
      <c r="X45" s="179"/>
      <c r="Y45" s="179"/>
      <c r="Z45" s="179"/>
      <c r="AA45" s="179"/>
      <c r="AB45" s="179"/>
      <c r="AC45" s="180"/>
      <c r="AD45" s="178"/>
      <c r="AE45" s="179"/>
      <c r="AF45" s="179"/>
      <c r="AG45" s="179"/>
      <c r="AH45" s="179"/>
      <c r="AI45" s="179"/>
      <c r="AJ45" s="180"/>
      <c r="AK45" s="178"/>
      <c r="AL45" s="179"/>
      <c r="AM45" s="179"/>
      <c r="AN45" s="179"/>
      <c r="AO45" s="179"/>
      <c r="AP45" s="179"/>
      <c r="AQ45" s="180"/>
      <c r="AR45" s="178"/>
      <c r="AS45" s="179"/>
      <c r="AT45" s="179"/>
      <c r="AU45" s="179"/>
      <c r="AV45" s="179"/>
      <c r="AW45" s="179"/>
      <c r="AX45" s="180"/>
      <c r="AY45" s="178"/>
      <c r="AZ45" s="179"/>
      <c r="BA45" s="181"/>
      <c r="BB45" s="634"/>
      <c r="BC45" s="635"/>
      <c r="BD45" s="595"/>
      <c r="BE45" s="596"/>
      <c r="BF45" s="597"/>
      <c r="BG45" s="598"/>
      <c r="BH45" s="598"/>
      <c r="BI45" s="598"/>
      <c r="BJ45" s="599"/>
    </row>
    <row r="46" spans="2:62" ht="20.25" customHeight="1">
      <c r="B46" s="636"/>
      <c r="C46" s="649"/>
      <c r="D46" s="650"/>
      <c r="E46" s="165"/>
      <c r="F46" s="166">
        <f>C45</f>
        <v>0</v>
      </c>
      <c r="G46" s="165"/>
      <c r="H46" s="166">
        <f>I45</f>
        <v>0</v>
      </c>
      <c r="I46" s="651"/>
      <c r="J46" s="652"/>
      <c r="K46" s="653"/>
      <c r="L46" s="654"/>
      <c r="M46" s="654"/>
      <c r="N46" s="650"/>
      <c r="O46" s="628"/>
      <c r="P46" s="629"/>
      <c r="Q46" s="629"/>
      <c r="R46" s="629"/>
      <c r="S46" s="630"/>
      <c r="T46" s="182" t="s">
        <v>135</v>
      </c>
      <c r="U46" s="183"/>
      <c r="V46" s="18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646">
        <f>IF($BE$3="４週",SUM(W46:AX46),IF($BE$3="暦月",SUM(W46:BA46),""))</f>
        <v>0</v>
      </c>
      <c r="BC46" s="647"/>
      <c r="BD46" s="648">
        <f>IF($BE$3="４週",BB46/4,IF($BE$3="暦月",(BB46/($BE$8/7)),""))</f>
        <v>0</v>
      </c>
      <c r="BE46" s="647"/>
      <c r="BF46" s="643"/>
      <c r="BG46" s="644"/>
      <c r="BH46" s="644"/>
      <c r="BI46" s="644"/>
      <c r="BJ46" s="645"/>
    </row>
    <row r="47" spans="2:62" ht="20.25" customHeight="1">
      <c r="B47" s="614">
        <f>B45+1</f>
        <v>17</v>
      </c>
      <c r="C47" s="616"/>
      <c r="D47" s="617"/>
      <c r="E47" s="165"/>
      <c r="F47" s="166"/>
      <c r="G47" s="165"/>
      <c r="H47" s="166"/>
      <c r="I47" s="620"/>
      <c r="J47" s="621"/>
      <c r="K47" s="624"/>
      <c r="L47" s="625"/>
      <c r="M47" s="625"/>
      <c r="N47" s="617"/>
      <c r="O47" s="628"/>
      <c r="P47" s="629"/>
      <c r="Q47" s="629"/>
      <c r="R47" s="629"/>
      <c r="S47" s="630"/>
      <c r="T47" s="185" t="s">
        <v>134</v>
      </c>
      <c r="U47" s="186"/>
      <c r="V47" s="187"/>
      <c r="W47" s="178"/>
      <c r="X47" s="179"/>
      <c r="Y47" s="179"/>
      <c r="Z47" s="179"/>
      <c r="AA47" s="179"/>
      <c r="AB47" s="179"/>
      <c r="AC47" s="180"/>
      <c r="AD47" s="178"/>
      <c r="AE47" s="179"/>
      <c r="AF47" s="179"/>
      <c r="AG47" s="179"/>
      <c r="AH47" s="179"/>
      <c r="AI47" s="179"/>
      <c r="AJ47" s="180"/>
      <c r="AK47" s="178"/>
      <c r="AL47" s="179"/>
      <c r="AM47" s="179"/>
      <c r="AN47" s="179"/>
      <c r="AO47" s="179"/>
      <c r="AP47" s="179"/>
      <c r="AQ47" s="180"/>
      <c r="AR47" s="178"/>
      <c r="AS47" s="179"/>
      <c r="AT47" s="179"/>
      <c r="AU47" s="179"/>
      <c r="AV47" s="179"/>
      <c r="AW47" s="179"/>
      <c r="AX47" s="180"/>
      <c r="AY47" s="178"/>
      <c r="AZ47" s="179"/>
      <c r="BA47" s="181"/>
      <c r="BB47" s="634"/>
      <c r="BC47" s="635"/>
      <c r="BD47" s="595"/>
      <c r="BE47" s="596"/>
      <c r="BF47" s="597"/>
      <c r="BG47" s="598"/>
      <c r="BH47" s="598"/>
      <c r="BI47" s="598"/>
      <c r="BJ47" s="599"/>
    </row>
    <row r="48" spans="2:62" ht="20.25" customHeight="1">
      <c r="B48" s="636"/>
      <c r="C48" s="649"/>
      <c r="D48" s="650"/>
      <c r="E48" s="165"/>
      <c r="F48" s="166">
        <f>C47</f>
        <v>0</v>
      </c>
      <c r="G48" s="165"/>
      <c r="H48" s="166">
        <f>I47</f>
        <v>0</v>
      </c>
      <c r="I48" s="651"/>
      <c r="J48" s="652"/>
      <c r="K48" s="653"/>
      <c r="L48" s="654"/>
      <c r="M48" s="654"/>
      <c r="N48" s="650"/>
      <c r="O48" s="628"/>
      <c r="P48" s="629"/>
      <c r="Q48" s="629"/>
      <c r="R48" s="629"/>
      <c r="S48" s="630"/>
      <c r="T48" s="182" t="s">
        <v>135</v>
      </c>
      <c r="U48" s="183"/>
      <c r="V48" s="18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646">
        <f>IF($BE$3="４週",SUM(W48:AX48),IF($BE$3="暦月",SUM(W48:BA48),""))</f>
        <v>0</v>
      </c>
      <c r="BC48" s="647"/>
      <c r="BD48" s="648">
        <f>IF($BE$3="４週",BB48/4,IF($BE$3="暦月",(BB48/($BE$8/7)),""))</f>
        <v>0</v>
      </c>
      <c r="BE48" s="647"/>
      <c r="BF48" s="643"/>
      <c r="BG48" s="644"/>
      <c r="BH48" s="644"/>
      <c r="BI48" s="644"/>
      <c r="BJ48" s="645"/>
    </row>
    <row r="49" spans="2:62" ht="20.25" customHeight="1">
      <c r="B49" s="614">
        <f>B47+1</f>
        <v>18</v>
      </c>
      <c r="C49" s="616"/>
      <c r="D49" s="617"/>
      <c r="E49" s="165"/>
      <c r="F49" s="166"/>
      <c r="G49" s="165"/>
      <c r="H49" s="166"/>
      <c r="I49" s="620"/>
      <c r="J49" s="621"/>
      <c r="K49" s="624"/>
      <c r="L49" s="625"/>
      <c r="M49" s="625"/>
      <c r="N49" s="617"/>
      <c r="O49" s="628"/>
      <c r="P49" s="629"/>
      <c r="Q49" s="629"/>
      <c r="R49" s="629"/>
      <c r="S49" s="630"/>
      <c r="T49" s="185" t="s">
        <v>134</v>
      </c>
      <c r="U49" s="186"/>
      <c r="V49" s="187"/>
      <c r="W49" s="178"/>
      <c r="X49" s="179"/>
      <c r="Y49" s="179"/>
      <c r="Z49" s="179"/>
      <c r="AA49" s="179"/>
      <c r="AB49" s="179"/>
      <c r="AC49" s="180"/>
      <c r="AD49" s="178"/>
      <c r="AE49" s="179"/>
      <c r="AF49" s="179"/>
      <c r="AG49" s="179"/>
      <c r="AH49" s="179"/>
      <c r="AI49" s="179"/>
      <c r="AJ49" s="180"/>
      <c r="AK49" s="178"/>
      <c r="AL49" s="179"/>
      <c r="AM49" s="179"/>
      <c r="AN49" s="179"/>
      <c r="AO49" s="179"/>
      <c r="AP49" s="179"/>
      <c r="AQ49" s="180"/>
      <c r="AR49" s="178"/>
      <c r="AS49" s="179"/>
      <c r="AT49" s="179"/>
      <c r="AU49" s="179"/>
      <c r="AV49" s="179"/>
      <c r="AW49" s="179"/>
      <c r="AX49" s="180"/>
      <c r="AY49" s="178"/>
      <c r="AZ49" s="179"/>
      <c r="BA49" s="181"/>
      <c r="BB49" s="634"/>
      <c r="BC49" s="635"/>
      <c r="BD49" s="595"/>
      <c r="BE49" s="596"/>
      <c r="BF49" s="597"/>
      <c r="BG49" s="598"/>
      <c r="BH49" s="598"/>
      <c r="BI49" s="598"/>
      <c r="BJ49" s="599"/>
    </row>
    <row r="50" spans="2:62" ht="20.25" customHeight="1">
      <c r="B50" s="636"/>
      <c r="C50" s="649"/>
      <c r="D50" s="650"/>
      <c r="E50" s="165"/>
      <c r="F50" s="166">
        <f>C49</f>
        <v>0</v>
      </c>
      <c r="G50" s="165"/>
      <c r="H50" s="166">
        <f>I49</f>
        <v>0</v>
      </c>
      <c r="I50" s="651"/>
      <c r="J50" s="652"/>
      <c r="K50" s="653"/>
      <c r="L50" s="654"/>
      <c r="M50" s="654"/>
      <c r="N50" s="650"/>
      <c r="O50" s="628"/>
      <c r="P50" s="629"/>
      <c r="Q50" s="629"/>
      <c r="R50" s="629"/>
      <c r="S50" s="630"/>
      <c r="T50" s="182" t="s">
        <v>135</v>
      </c>
      <c r="U50" s="183"/>
      <c r="V50" s="18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646">
        <f>IF($BE$3="４週",SUM(W50:AX50),IF($BE$3="暦月",SUM(W50:BA50),""))</f>
        <v>0</v>
      </c>
      <c r="BC50" s="647"/>
      <c r="BD50" s="648">
        <f>IF($BE$3="４週",BB50/4,IF($BE$3="暦月",(BB50/($BE$8/7)),""))</f>
        <v>0</v>
      </c>
      <c r="BE50" s="647"/>
      <c r="BF50" s="643"/>
      <c r="BG50" s="644"/>
      <c r="BH50" s="644"/>
      <c r="BI50" s="644"/>
      <c r="BJ50" s="645"/>
    </row>
    <row r="51" spans="2:62" ht="20.25" customHeight="1">
      <c r="B51" s="614">
        <f>B49+1</f>
        <v>19</v>
      </c>
      <c r="C51" s="616"/>
      <c r="D51" s="617"/>
      <c r="E51" s="173"/>
      <c r="F51" s="174"/>
      <c r="G51" s="173"/>
      <c r="H51" s="174"/>
      <c r="I51" s="620"/>
      <c r="J51" s="621"/>
      <c r="K51" s="624"/>
      <c r="L51" s="625"/>
      <c r="M51" s="625"/>
      <c r="N51" s="617"/>
      <c r="O51" s="628"/>
      <c r="P51" s="629"/>
      <c r="Q51" s="629"/>
      <c r="R51" s="629"/>
      <c r="S51" s="630"/>
      <c r="T51" s="175" t="s">
        <v>134</v>
      </c>
      <c r="U51" s="176"/>
      <c r="V51" s="177"/>
      <c r="W51" s="178"/>
      <c r="X51" s="179"/>
      <c r="Y51" s="179"/>
      <c r="Z51" s="179"/>
      <c r="AA51" s="179"/>
      <c r="AB51" s="179"/>
      <c r="AC51" s="180"/>
      <c r="AD51" s="178"/>
      <c r="AE51" s="179"/>
      <c r="AF51" s="179"/>
      <c r="AG51" s="179"/>
      <c r="AH51" s="179"/>
      <c r="AI51" s="179"/>
      <c r="AJ51" s="180"/>
      <c r="AK51" s="178"/>
      <c r="AL51" s="179"/>
      <c r="AM51" s="179"/>
      <c r="AN51" s="179"/>
      <c r="AO51" s="179"/>
      <c r="AP51" s="179"/>
      <c r="AQ51" s="180"/>
      <c r="AR51" s="178"/>
      <c r="AS51" s="179"/>
      <c r="AT51" s="179"/>
      <c r="AU51" s="179"/>
      <c r="AV51" s="179"/>
      <c r="AW51" s="179"/>
      <c r="AX51" s="180"/>
      <c r="AY51" s="178"/>
      <c r="AZ51" s="179"/>
      <c r="BA51" s="181"/>
      <c r="BB51" s="634"/>
      <c r="BC51" s="635"/>
      <c r="BD51" s="595"/>
      <c r="BE51" s="596"/>
      <c r="BF51" s="597"/>
      <c r="BG51" s="598"/>
      <c r="BH51" s="598"/>
      <c r="BI51" s="598"/>
      <c r="BJ51" s="599"/>
    </row>
    <row r="52" spans="2:62" ht="20.25" customHeight="1">
      <c r="B52" s="636"/>
      <c r="C52" s="649"/>
      <c r="D52" s="650"/>
      <c r="E52" s="165"/>
      <c r="F52" s="166">
        <f>C51</f>
        <v>0</v>
      </c>
      <c r="G52" s="165"/>
      <c r="H52" s="166">
        <f>I51</f>
        <v>0</v>
      </c>
      <c r="I52" s="651"/>
      <c r="J52" s="652"/>
      <c r="K52" s="653"/>
      <c r="L52" s="654"/>
      <c r="M52" s="654"/>
      <c r="N52" s="650"/>
      <c r="O52" s="628"/>
      <c r="P52" s="629"/>
      <c r="Q52" s="629"/>
      <c r="R52" s="629"/>
      <c r="S52" s="630"/>
      <c r="T52" s="182" t="s">
        <v>135</v>
      </c>
      <c r="U52" s="168"/>
      <c r="V52" s="169"/>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646">
        <f>IF($BE$3="４週",SUM(W52:AX52),IF($BE$3="暦月",SUM(W52:BA52),""))</f>
        <v>0</v>
      </c>
      <c r="BC52" s="647"/>
      <c r="BD52" s="648">
        <f>IF($BE$3="４週",BB52/4,IF($BE$3="暦月",(BB52/($BE$8/7)),""))</f>
        <v>0</v>
      </c>
      <c r="BE52" s="647"/>
      <c r="BF52" s="643"/>
      <c r="BG52" s="644"/>
      <c r="BH52" s="644"/>
      <c r="BI52" s="644"/>
      <c r="BJ52" s="645"/>
    </row>
    <row r="53" spans="2:62" ht="20.25" customHeight="1">
      <c r="B53" s="614">
        <f>B51+1</f>
        <v>20</v>
      </c>
      <c r="C53" s="616"/>
      <c r="D53" s="617"/>
      <c r="E53" s="173"/>
      <c r="F53" s="174"/>
      <c r="G53" s="173"/>
      <c r="H53" s="174"/>
      <c r="I53" s="620"/>
      <c r="J53" s="621"/>
      <c r="K53" s="624"/>
      <c r="L53" s="625"/>
      <c r="M53" s="625"/>
      <c r="N53" s="617"/>
      <c r="O53" s="628"/>
      <c r="P53" s="629"/>
      <c r="Q53" s="629"/>
      <c r="R53" s="629"/>
      <c r="S53" s="630"/>
      <c r="T53" s="175" t="s">
        <v>134</v>
      </c>
      <c r="U53" s="176"/>
      <c r="V53" s="177"/>
      <c r="W53" s="178"/>
      <c r="X53" s="179"/>
      <c r="Y53" s="179"/>
      <c r="Z53" s="179"/>
      <c r="AA53" s="179"/>
      <c r="AB53" s="179"/>
      <c r="AC53" s="180"/>
      <c r="AD53" s="178"/>
      <c r="AE53" s="179"/>
      <c r="AF53" s="179"/>
      <c r="AG53" s="179"/>
      <c r="AH53" s="179"/>
      <c r="AI53" s="179"/>
      <c r="AJ53" s="180"/>
      <c r="AK53" s="178"/>
      <c r="AL53" s="179"/>
      <c r="AM53" s="179"/>
      <c r="AN53" s="179"/>
      <c r="AO53" s="179"/>
      <c r="AP53" s="179"/>
      <c r="AQ53" s="180"/>
      <c r="AR53" s="178"/>
      <c r="AS53" s="179"/>
      <c r="AT53" s="179"/>
      <c r="AU53" s="179"/>
      <c r="AV53" s="179"/>
      <c r="AW53" s="179"/>
      <c r="AX53" s="180"/>
      <c r="AY53" s="178"/>
      <c r="AZ53" s="179"/>
      <c r="BA53" s="181"/>
      <c r="BB53" s="634"/>
      <c r="BC53" s="635"/>
      <c r="BD53" s="595"/>
      <c r="BE53" s="596"/>
      <c r="BF53" s="597"/>
      <c r="BG53" s="598"/>
      <c r="BH53" s="598"/>
      <c r="BI53" s="598"/>
      <c r="BJ53" s="599"/>
    </row>
    <row r="54" spans="2:62" ht="20.25" customHeight="1">
      <c r="B54" s="636"/>
      <c r="C54" s="649"/>
      <c r="D54" s="650"/>
      <c r="E54" s="165"/>
      <c r="F54" s="166">
        <f>C53</f>
        <v>0</v>
      </c>
      <c r="G54" s="165"/>
      <c r="H54" s="166">
        <f>I53</f>
        <v>0</v>
      </c>
      <c r="I54" s="651"/>
      <c r="J54" s="652"/>
      <c r="K54" s="653"/>
      <c r="L54" s="654"/>
      <c r="M54" s="654"/>
      <c r="N54" s="650"/>
      <c r="O54" s="628"/>
      <c r="P54" s="629"/>
      <c r="Q54" s="629"/>
      <c r="R54" s="629"/>
      <c r="S54" s="630"/>
      <c r="T54" s="182" t="s">
        <v>135</v>
      </c>
      <c r="U54" s="183"/>
      <c r="V54" s="18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646">
        <f>IF($BE$3="４週",SUM(W54:AX54),IF($BE$3="暦月",SUM(W54:BA54),""))</f>
        <v>0</v>
      </c>
      <c r="BC54" s="647"/>
      <c r="BD54" s="648">
        <f>IF($BE$3="４週",BB54/4,IF($BE$3="暦月",(BB54/($BE$8/7)),""))</f>
        <v>0</v>
      </c>
      <c r="BE54" s="647"/>
      <c r="BF54" s="643"/>
      <c r="BG54" s="644"/>
      <c r="BH54" s="644"/>
      <c r="BI54" s="644"/>
      <c r="BJ54" s="645"/>
    </row>
    <row r="55" spans="2:62" ht="20.25" customHeight="1">
      <c r="B55" s="614">
        <f>B53+1</f>
        <v>21</v>
      </c>
      <c r="C55" s="616"/>
      <c r="D55" s="617"/>
      <c r="E55" s="165"/>
      <c r="F55" s="166"/>
      <c r="G55" s="165"/>
      <c r="H55" s="166"/>
      <c r="I55" s="620"/>
      <c r="J55" s="621"/>
      <c r="K55" s="624"/>
      <c r="L55" s="625"/>
      <c r="M55" s="625"/>
      <c r="N55" s="617"/>
      <c r="O55" s="628"/>
      <c r="P55" s="629"/>
      <c r="Q55" s="629"/>
      <c r="R55" s="629"/>
      <c r="S55" s="630"/>
      <c r="T55" s="185" t="s">
        <v>134</v>
      </c>
      <c r="U55" s="186"/>
      <c r="V55" s="187"/>
      <c r="W55" s="178"/>
      <c r="X55" s="179"/>
      <c r="Y55" s="179"/>
      <c r="Z55" s="179"/>
      <c r="AA55" s="179"/>
      <c r="AB55" s="179"/>
      <c r="AC55" s="180"/>
      <c r="AD55" s="178"/>
      <c r="AE55" s="179"/>
      <c r="AF55" s="179"/>
      <c r="AG55" s="179"/>
      <c r="AH55" s="179"/>
      <c r="AI55" s="179"/>
      <c r="AJ55" s="180"/>
      <c r="AK55" s="178"/>
      <c r="AL55" s="179"/>
      <c r="AM55" s="179"/>
      <c r="AN55" s="179"/>
      <c r="AO55" s="179"/>
      <c r="AP55" s="179"/>
      <c r="AQ55" s="180"/>
      <c r="AR55" s="178"/>
      <c r="AS55" s="179"/>
      <c r="AT55" s="179"/>
      <c r="AU55" s="179"/>
      <c r="AV55" s="179"/>
      <c r="AW55" s="179"/>
      <c r="AX55" s="180"/>
      <c r="AY55" s="178"/>
      <c r="AZ55" s="179"/>
      <c r="BA55" s="181"/>
      <c r="BB55" s="634"/>
      <c r="BC55" s="635"/>
      <c r="BD55" s="595"/>
      <c r="BE55" s="596"/>
      <c r="BF55" s="597"/>
      <c r="BG55" s="598"/>
      <c r="BH55" s="598"/>
      <c r="BI55" s="598"/>
      <c r="BJ55" s="599"/>
    </row>
    <row r="56" spans="2:62" ht="20.25" customHeight="1">
      <c r="B56" s="636"/>
      <c r="C56" s="649"/>
      <c r="D56" s="650"/>
      <c r="E56" s="165"/>
      <c r="F56" s="166">
        <f>C55</f>
        <v>0</v>
      </c>
      <c r="G56" s="165"/>
      <c r="H56" s="166">
        <f>I55</f>
        <v>0</v>
      </c>
      <c r="I56" s="651"/>
      <c r="J56" s="652"/>
      <c r="K56" s="653"/>
      <c r="L56" s="654"/>
      <c r="M56" s="654"/>
      <c r="N56" s="650"/>
      <c r="O56" s="628"/>
      <c r="P56" s="629"/>
      <c r="Q56" s="629"/>
      <c r="R56" s="629"/>
      <c r="S56" s="630"/>
      <c r="T56" s="182" t="s">
        <v>135</v>
      </c>
      <c r="U56" s="183"/>
      <c r="V56" s="18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646">
        <f>IF($BE$3="４週",SUM(W56:AX56),IF($BE$3="暦月",SUM(W56:BA56),""))</f>
        <v>0</v>
      </c>
      <c r="BC56" s="647"/>
      <c r="BD56" s="648">
        <f>IF($BE$3="４週",BB56/4,IF($BE$3="暦月",(BB56/($BE$8/7)),""))</f>
        <v>0</v>
      </c>
      <c r="BE56" s="647"/>
      <c r="BF56" s="643"/>
      <c r="BG56" s="644"/>
      <c r="BH56" s="644"/>
      <c r="BI56" s="644"/>
      <c r="BJ56" s="645"/>
    </row>
    <row r="57" spans="2:62" ht="20.25" customHeight="1">
      <c r="B57" s="614">
        <f>B55+1</f>
        <v>22</v>
      </c>
      <c r="C57" s="616"/>
      <c r="D57" s="617"/>
      <c r="E57" s="165"/>
      <c r="F57" s="166"/>
      <c r="G57" s="165"/>
      <c r="H57" s="166"/>
      <c r="I57" s="620"/>
      <c r="J57" s="621"/>
      <c r="K57" s="624"/>
      <c r="L57" s="625"/>
      <c r="M57" s="625"/>
      <c r="N57" s="617"/>
      <c r="O57" s="628"/>
      <c r="P57" s="629"/>
      <c r="Q57" s="629"/>
      <c r="R57" s="629"/>
      <c r="S57" s="630"/>
      <c r="T57" s="185" t="s">
        <v>134</v>
      </c>
      <c r="U57" s="186"/>
      <c r="V57" s="187"/>
      <c r="W57" s="178"/>
      <c r="X57" s="179"/>
      <c r="Y57" s="179"/>
      <c r="Z57" s="179"/>
      <c r="AA57" s="179"/>
      <c r="AB57" s="179"/>
      <c r="AC57" s="180"/>
      <c r="AD57" s="178"/>
      <c r="AE57" s="179"/>
      <c r="AF57" s="179"/>
      <c r="AG57" s="179"/>
      <c r="AH57" s="179"/>
      <c r="AI57" s="179"/>
      <c r="AJ57" s="180"/>
      <c r="AK57" s="178"/>
      <c r="AL57" s="179"/>
      <c r="AM57" s="179"/>
      <c r="AN57" s="179"/>
      <c r="AO57" s="179"/>
      <c r="AP57" s="179"/>
      <c r="AQ57" s="180"/>
      <c r="AR57" s="178"/>
      <c r="AS57" s="179"/>
      <c r="AT57" s="179"/>
      <c r="AU57" s="179"/>
      <c r="AV57" s="179"/>
      <c r="AW57" s="179"/>
      <c r="AX57" s="180"/>
      <c r="AY57" s="178"/>
      <c r="AZ57" s="179"/>
      <c r="BA57" s="181"/>
      <c r="BB57" s="634"/>
      <c r="BC57" s="635"/>
      <c r="BD57" s="595"/>
      <c r="BE57" s="596"/>
      <c r="BF57" s="597"/>
      <c r="BG57" s="598"/>
      <c r="BH57" s="598"/>
      <c r="BI57" s="598"/>
      <c r="BJ57" s="599"/>
    </row>
    <row r="58" spans="2:62" ht="20.25" customHeight="1">
      <c r="B58" s="636"/>
      <c r="C58" s="649"/>
      <c r="D58" s="650"/>
      <c r="E58" s="165"/>
      <c r="F58" s="166">
        <f>C57</f>
        <v>0</v>
      </c>
      <c r="G58" s="165"/>
      <c r="H58" s="166">
        <f>I57</f>
        <v>0</v>
      </c>
      <c r="I58" s="651"/>
      <c r="J58" s="652"/>
      <c r="K58" s="653"/>
      <c r="L58" s="654"/>
      <c r="M58" s="654"/>
      <c r="N58" s="650"/>
      <c r="O58" s="628"/>
      <c r="P58" s="629"/>
      <c r="Q58" s="629"/>
      <c r="R58" s="629"/>
      <c r="S58" s="630"/>
      <c r="T58" s="182" t="s">
        <v>135</v>
      </c>
      <c r="U58" s="183"/>
      <c r="V58" s="18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646">
        <f>IF($BE$3="４週",SUM(W58:AX58),IF($BE$3="暦月",SUM(W58:BA58),""))</f>
        <v>0</v>
      </c>
      <c r="BC58" s="647"/>
      <c r="BD58" s="648">
        <f>IF($BE$3="４週",BB58/4,IF($BE$3="暦月",(BB58/($BE$8/7)),""))</f>
        <v>0</v>
      </c>
      <c r="BE58" s="647"/>
      <c r="BF58" s="643"/>
      <c r="BG58" s="644"/>
      <c r="BH58" s="644"/>
      <c r="BI58" s="644"/>
      <c r="BJ58" s="645"/>
    </row>
    <row r="59" spans="2:62" ht="20.25" customHeight="1">
      <c r="B59" s="614">
        <f>B57+1</f>
        <v>23</v>
      </c>
      <c r="C59" s="616"/>
      <c r="D59" s="617"/>
      <c r="E59" s="165"/>
      <c r="F59" s="166"/>
      <c r="G59" s="165"/>
      <c r="H59" s="166"/>
      <c r="I59" s="620"/>
      <c r="J59" s="621"/>
      <c r="K59" s="624"/>
      <c r="L59" s="625"/>
      <c r="M59" s="625"/>
      <c r="N59" s="617"/>
      <c r="O59" s="628"/>
      <c r="P59" s="629"/>
      <c r="Q59" s="629"/>
      <c r="R59" s="629"/>
      <c r="S59" s="630"/>
      <c r="T59" s="185" t="s">
        <v>134</v>
      </c>
      <c r="U59" s="186"/>
      <c r="V59" s="187"/>
      <c r="W59" s="178"/>
      <c r="X59" s="179"/>
      <c r="Y59" s="179"/>
      <c r="Z59" s="179"/>
      <c r="AA59" s="179"/>
      <c r="AB59" s="179"/>
      <c r="AC59" s="180"/>
      <c r="AD59" s="178"/>
      <c r="AE59" s="179"/>
      <c r="AF59" s="179"/>
      <c r="AG59" s="179"/>
      <c r="AH59" s="179"/>
      <c r="AI59" s="179"/>
      <c r="AJ59" s="180"/>
      <c r="AK59" s="178"/>
      <c r="AL59" s="179"/>
      <c r="AM59" s="179"/>
      <c r="AN59" s="179"/>
      <c r="AO59" s="179"/>
      <c r="AP59" s="179"/>
      <c r="AQ59" s="180"/>
      <c r="AR59" s="178"/>
      <c r="AS59" s="179"/>
      <c r="AT59" s="179"/>
      <c r="AU59" s="179"/>
      <c r="AV59" s="179"/>
      <c r="AW59" s="179"/>
      <c r="AX59" s="180"/>
      <c r="AY59" s="178"/>
      <c r="AZ59" s="179"/>
      <c r="BA59" s="181"/>
      <c r="BB59" s="634"/>
      <c r="BC59" s="635"/>
      <c r="BD59" s="595"/>
      <c r="BE59" s="596"/>
      <c r="BF59" s="597"/>
      <c r="BG59" s="598"/>
      <c r="BH59" s="598"/>
      <c r="BI59" s="598"/>
      <c r="BJ59" s="599"/>
    </row>
    <row r="60" spans="2:62" ht="20.25" customHeight="1">
      <c r="B60" s="636"/>
      <c r="C60" s="649"/>
      <c r="D60" s="650"/>
      <c r="E60" s="165"/>
      <c r="F60" s="166">
        <f>C59</f>
        <v>0</v>
      </c>
      <c r="G60" s="165"/>
      <c r="H60" s="166">
        <f>I59</f>
        <v>0</v>
      </c>
      <c r="I60" s="651"/>
      <c r="J60" s="652"/>
      <c r="K60" s="653"/>
      <c r="L60" s="654"/>
      <c r="M60" s="654"/>
      <c r="N60" s="650"/>
      <c r="O60" s="628"/>
      <c r="P60" s="629"/>
      <c r="Q60" s="629"/>
      <c r="R60" s="629"/>
      <c r="S60" s="630"/>
      <c r="T60" s="182" t="s">
        <v>135</v>
      </c>
      <c r="U60" s="183"/>
      <c r="V60" s="18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646">
        <f>IF($BE$3="４週",SUM(W60:AX60),IF($BE$3="暦月",SUM(W60:BA60),""))</f>
        <v>0</v>
      </c>
      <c r="BC60" s="647"/>
      <c r="BD60" s="648">
        <f>IF($BE$3="４週",BB60/4,IF($BE$3="暦月",(BB60/($BE$8/7)),""))</f>
        <v>0</v>
      </c>
      <c r="BE60" s="647"/>
      <c r="BF60" s="643"/>
      <c r="BG60" s="644"/>
      <c r="BH60" s="644"/>
      <c r="BI60" s="644"/>
      <c r="BJ60" s="645"/>
    </row>
    <row r="61" spans="2:62" ht="20.25" customHeight="1">
      <c r="B61" s="614">
        <f>B59+1</f>
        <v>24</v>
      </c>
      <c r="C61" s="616"/>
      <c r="D61" s="617"/>
      <c r="E61" s="165"/>
      <c r="F61" s="166"/>
      <c r="G61" s="165"/>
      <c r="H61" s="166"/>
      <c r="I61" s="620"/>
      <c r="J61" s="621"/>
      <c r="K61" s="624"/>
      <c r="L61" s="625"/>
      <c r="M61" s="625"/>
      <c r="N61" s="617"/>
      <c r="O61" s="628"/>
      <c r="P61" s="629"/>
      <c r="Q61" s="629"/>
      <c r="R61" s="629"/>
      <c r="S61" s="630"/>
      <c r="T61" s="185" t="s">
        <v>134</v>
      </c>
      <c r="U61" s="186"/>
      <c r="V61" s="187"/>
      <c r="W61" s="178"/>
      <c r="X61" s="179"/>
      <c r="Y61" s="179"/>
      <c r="Z61" s="179"/>
      <c r="AA61" s="179"/>
      <c r="AB61" s="179"/>
      <c r="AC61" s="180"/>
      <c r="AD61" s="178"/>
      <c r="AE61" s="179"/>
      <c r="AF61" s="179"/>
      <c r="AG61" s="179"/>
      <c r="AH61" s="179"/>
      <c r="AI61" s="179"/>
      <c r="AJ61" s="180"/>
      <c r="AK61" s="178"/>
      <c r="AL61" s="179"/>
      <c r="AM61" s="179"/>
      <c r="AN61" s="179"/>
      <c r="AO61" s="179"/>
      <c r="AP61" s="179"/>
      <c r="AQ61" s="180"/>
      <c r="AR61" s="178"/>
      <c r="AS61" s="179"/>
      <c r="AT61" s="179"/>
      <c r="AU61" s="179"/>
      <c r="AV61" s="179"/>
      <c r="AW61" s="179"/>
      <c r="AX61" s="180"/>
      <c r="AY61" s="178"/>
      <c r="AZ61" s="179"/>
      <c r="BA61" s="181"/>
      <c r="BB61" s="634"/>
      <c r="BC61" s="635"/>
      <c r="BD61" s="595"/>
      <c r="BE61" s="596"/>
      <c r="BF61" s="597"/>
      <c r="BG61" s="598"/>
      <c r="BH61" s="598"/>
      <c r="BI61" s="598"/>
      <c r="BJ61" s="599"/>
    </row>
    <row r="62" spans="2:62" ht="20.25" customHeight="1">
      <c r="B62" s="636"/>
      <c r="C62" s="649"/>
      <c r="D62" s="650"/>
      <c r="E62" s="165"/>
      <c r="F62" s="166">
        <f>C61</f>
        <v>0</v>
      </c>
      <c r="G62" s="165"/>
      <c r="H62" s="166">
        <f>I61</f>
        <v>0</v>
      </c>
      <c r="I62" s="651"/>
      <c r="J62" s="652"/>
      <c r="K62" s="653"/>
      <c r="L62" s="654"/>
      <c r="M62" s="654"/>
      <c r="N62" s="650"/>
      <c r="O62" s="628"/>
      <c r="P62" s="629"/>
      <c r="Q62" s="629"/>
      <c r="R62" s="629"/>
      <c r="S62" s="630"/>
      <c r="T62" s="182" t="s">
        <v>135</v>
      </c>
      <c r="U62" s="183"/>
      <c r="V62" s="18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646">
        <f>IF($BE$3="４週",SUM(W62:AX62),IF($BE$3="暦月",SUM(W62:BA62),""))</f>
        <v>0</v>
      </c>
      <c r="BC62" s="647"/>
      <c r="BD62" s="648">
        <f>IF($BE$3="４週",BB62/4,IF($BE$3="暦月",(BB62/($BE$8/7)),""))</f>
        <v>0</v>
      </c>
      <c r="BE62" s="647"/>
      <c r="BF62" s="643"/>
      <c r="BG62" s="644"/>
      <c r="BH62" s="644"/>
      <c r="BI62" s="644"/>
      <c r="BJ62" s="645"/>
    </row>
    <row r="63" spans="2:62" ht="20.25" customHeight="1">
      <c r="B63" s="614">
        <f>B61+1</f>
        <v>25</v>
      </c>
      <c r="C63" s="616"/>
      <c r="D63" s="617"/>
      <c r="E63" s="165"/>
      <c r="F63" s="166"/>
      <c r="G63" s="165"/>
      <c r="H63" s="166"/>
      <c r="I63" s="620"/>
      <c r="J63" s="621"/>
      <c r="K63" s="624"/>
      <c r="L63" s="625"/>
      <c r="M63" s="625"/>
      <c r="N63" s="617"/>
      <c r="O63" s="628"/>
      <c r="P63" s="629"/>
      <c r="Q63" s="629"/>
      <c r="R63" s="629"/>
      <c r="S63" s="630"/>
      <c r="T63" s="185" t="s">
        <v>134</v>
      </c>
      <c r="U63" s="186"/>
      <c r="V63" s="187"/>
      <c r="W63" s="178"/>
      <c r="X63" s="179"/>
      <c r="Y63" s="179"/>
      <c r="Z63" s="179"/>
      <c r="AA63" s="179"/>
      <c r="AB63" s="179"/>
      <c r="AC63" s="180"/>
      <c r="AD63" s="178"/>
      <c r="AE63" s="179"/>
      <c r="AF63" s="179"/>
      <c r="AG63" s="179"/>
      <c r="AH63" s="179"/>
      <c r="AI63" s="179"/>
      <c r="AJ63" s="180"/>
      <c r="AK63" s="178"/>
      <c r="AL63" s="179"/>
      <c r="AM63" s="179"/>
      <c r="AN63" s="179"/>
      <c r="AO63" s="179"/>
      <c r="AP63" s="179"/>
      <c r="AQ63" s="180"/>
      <c r="AR63" s="178"/>
      <c r="AS63" s="179"/>
      <c r="AT63" s="179"/>
      <c r="AU63" s="179"/>
      <c r="AV63" s="179"/>
      <c r="AW63" s="179"/>
      <c r="AX63" s="180"/>
      <c r="AY63" s="178"/>
      <c r="AZ63" s="179"/>
      <c r="BA63" s="181"/>
      <c r="BB63" s="634"/>
      <c r="BC63" s="635"/>
      <c r="BD63" s="595"/>
      <c r="BE63" s="596"/>
      <c r="BF63" s="597"/>
      <c r="BG63" s="598"/>
      <c r="BH63" s="598"/>
      <c r="BI63" s="598"/>
      <c r="BJ63" s="599"/>
    </row>
    <row r="64" spans="2:62" ht="20.25" customHeight="1">
      <c r="B64" s="636"/>
      <c r="C64" s="649"/>
      <c r="D64" s="650"/>
      <c r="E64" s="165"/>
      <c r="F64" s="166">
        <f>C63</f>
        <v>0</v>
      </c>
      <c r="G64" s="165"/>
      <c r="H64" s="166">
        <f>I63</f>
        <v>0</v>
      </c>
      <c r="I64" s="651"/>
      <c r="J64" s="652"/>
      <c r="K64" s="653"/>
      <c r="L64" s="654"/>
      <c r="M64" s="654"/>
      <c r="N64" s="650"/>
      <c r="O64" s="628"/>
      <c r="P64" s="629"/>
      <c r="Q64" s="629"/>
      <c r="R64" s="629"/>
      <c r="S64" s="630"/>
      <c r="T64" s="182" t="s">
        <v>135</v>
      </c>
      <c r="U64" s="183"/>
      <c r="V64" s="18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646">
        <f>IF($BE$3="４週",SUM(W64:AX64),IF($BE$3="暦月",SUM(W64:BA64),""))</f>
        <v>0</v>
      </c>
      <c r="BC64" s="647"/>
      <c r="BD64" s="648">
        <f>IF($BE$3="４週",BB64/4,IF($BE$3="暦月",(BB64/($BE$8/7)),""))</f>
        <v>0</v>
      </c>
      <c r="BE64" s="647"/>
      <c r="BF64" s="643"/>
      <c r="BG64" s="644"/>
      <c r="BH64" s="644"/>
      <c r="BI64" s="644"/>
      <c r="BJ64" s="645"/>
    </row>
    <row r="65" spans="2:62" ht="20.25" customHeight="1">
      <c r="B65" s="614">
        <f>B63+1</f>
        <v>26</v>
      </c>
      <c r="C65" s="616"/>
      <c r="D65" s="617"/>
      <c r="E65" s="165"/>
      <c r="F65" s="166"/>
      <c r="G65" s="165"/>
      <c r="H65" s="166"/>
      <c r="I65" s="620"/>
      <c r="J65" s="621"/>
      <c r="K65" s="624"/>
      <c r="L65" s="625"/>
      <c r="M65" s="625"/>
      <c r="N65" s="617"/>
      <c r="O65" s="628"/>
      <c r="P65" s="629"/>
      <c r="Q65" s="629"/>
      <c r="R65" s="629"/>
      <c r="S65" s="630"/>
      <c r="T65" s="185" t="s">
        <v>134</v>
      </c>
      <c r="U65" s="186"/>
      <c r="V65" s="187"/>
      <c r="W65" s="178"/>
      <c r="X65" s="179"/>
      <c r="Y65" s="179"/>
      <c r="Z65" s="179"/>
      <c r="AA65" s="179"/>
      <c r="AB65" s="179"/>
      <c r="AC65" s="180"/>
      <c r="AD65" s="178"/>
      <c r="AE65" s="179"/>
      <c r="AF65" s="179"/>
      <c r="AG65" s="179"/>
      <c r="AH65" s="179"/>
      <c r="AI65" s="179"/>
      <c r="AJ65" s="180"/>
      <c r="AK65" s="178"/>
      <c r="AL65" s="179"/>
      <c r="AM65" s="179"/>
      <c r="AN65" s="179"/>
      <c r="AO65" s="179"/>
      <c r="AP65" s="179"/>
      <c r="AQ65" s="180"/>
      <c r="AR65" s="178"/>
      <c r="AS65" s="179"/>
      <c r="AT65" s="179"/>
      <c r="AU65" s="179"/>
      <c r="AV65" s="179"/>
      <c r="AW65" s="179"/>
      <c r="AX65" s="180"/>
      <c r="AY65" s="178"/>
      <c r="AZ65" s="179"/>
      <c r="BA65" s="181"/>
      <c r="BB65" s="634"/>
      <c r="BC65" s="635"/>
      <c r="BD65" s="595"/>
      <c r="BE65" s="596"/>
      <c r="BF65" s="597"/>
      <c r="BG65" s="598"/>
      <c r="BH65" s="598"/>
      <c r="BI65" s="598"/>
      <c r="BJ65" s="599"/>
    </row>
    <row r="66" spans="2:62" ht="20.25" customHeight="1">
      <c r="B66" s="636"/>
      <c r="C66" s="649"/>
      <c r="D66" s="650"/>
      <c r="E66" s="165"/>
      <c r="F66" s="166">
        <f>C65</f>
        <v>0</v>
      </c>
      <c r="G66" s="165"/>
      <c r="H66" s="166">
        <f>I65</f>
        <v>0</v>
      </c>
      <c r="I66" s="651"/>
      <c r="J66" s="652"/>
      <c r="K66" s="653"/>
      <c r="L66" s="654"/>
      <c r="M66" s="654"/>
      <c r="N66" s="650"/>
      <c r="O66" s="628"/>
      <c r="P66" s="629"/>
      <c r="Q66" s="629"/>
      <c r="R66" s="629"/>
      <c r="S66" s="630"/>
      <c r="T66" s="182" t="s">
        <v>135</v>
      </c>
      <c r="U66" s="183"/>
      <c r="V66" s="18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646">
        <f>IF($BE$3="４週",SUM(W66:AX66),IF($BE$3="暦月",SUM(W66:BA66),""))</f>
        <v>0</v>
      </c>
      <c r="BC66" s="647"/>
      <c r="BD66" s="648">
        <f>IF($BE$3="４週",BB66/4,IF($BE$3="暦月",(BB66/($BE$8/7)),""))</f>
        <v>0</v>
      </c>
      <c r="BE66" s="647"/>
      <c r="BF66" s="643"/>
      <c r="BG66" s="644"/>
      <c r="BH66" s="644"/>
      <c r="BI66" s="644"/>
      <c r="BJ66" s="645"/>
    </row>
    <row r="67" spans="2:62" ht="20.25" customHeight="1">
      <c r="B67" s="614">
        <f>B65+1</f>
        <v>27</v>
      </c>
      <c r="C67" s="616"/>
      <c r="D67" s="617"/>
      <c r="E67" s="165"/>
      <c r="F67" s="166"/>
      <c r="G67" s="165"/>
      <c r="H67" s="166"/>
      <c r="I67" s="620"/>
      <c r="J67" s="621"/>
      <c r="K67" s="624"/>
      <c r="L67" s="625"/>
      <c r="M67" s="625"/>
      <c r="N67" s="617"/>
      <c r="O67" s="628"/>
      <c r="P67" s="629"/>
      <c r="Q67" s="629"/>
      <c r="R67" s="629"/>
      <c r="S67" s="630"/>
      <c r="T67" s="185" t="s">
        <v>134</v>
      </c>
      <c r="U67" s="186"/>
      <c r="V67" s="187"/>
      <c r="W67" s="178"/>
      <c r="X67" s="179"/>
      <c r="Y67" s="179"/>
      <c r="Z67" s="179"/>
      <c r="AA67" s="179"/>
      <c r="AB67" s="179"/>
      <c r="AC67" s="180"/>
      <c r="AD67" s="178"/>
      <c r="AE67" s="179"/>
      <c r="AF67" s="179"/>
      <c r="AG67" s="179"/>
      <c r="AH67" s="179"/>
      <c r="AI67" s="179"/>
      <c r="AJ67" s="180"/>
      <c r="AK67" s="178"/>
      <c r="AL67" s="179"/>
      <c r="AM67" s="179"/>
      <c r="AN67" s="179"/>
      <c r="AO67" s="179"/>
      <c r="AP67" s="179"/>
      <c r="AQ67" s="180"/>
      <c r="AR67" s="178"/>
      <c r="AS67" s="179"/>
      <c r="AT67" s="179"/>
      <c r="AU67" s="179"/>
      <c r="AV67" s="179"/>
      <c r="AW67" s="179"/>
      <c r="AX67" s="180"/>
      <c r="AY67" s="178"/>
      <c r="AZ67" s="179"/>
      <c r="BA67" s="181"/>
      <c r="BB67" s="634"/>
      <c r="BC67" s="635"/>
      <c r="BD67" s="595"/>
      <c r="BE67" s="596"/>
      <c r="BF67" s="597"/>
      <c r="BG67" s="598"/>
      <c r="BH67" s="598"/>
      <c r="BI67" s="598"/>
      <c r="BJ67" s="599"/>
    </row>
    <row r="68" spans="2:62" ht="20.25" customHeight="1">
      <c r="B68" s="636"/>
      <c r="C68" s="649"/>
      <c r="D68" s="650"/>
      <c r="E68" s="165"/>
      <c r="F68" s="166">
        <f>C67</f>
        <v>0</v>
      </c>
      <c r="G68" s="165"/>
      <c r="H68" s="166">
        <f>I67</f>
        <v>0</v>
      </c>
      <c r="I68" s="651"/>
      <c r="J68" s="652"/>
      <c r="K68" s="653"/>
      <c r="L68" s="654"/>
      <c r="M68" s="654"/>
      <c r="N68" s="650"/>
      <c r="O68" s="628"/>
      <c r="P68" s="629"/>
      <c r="Q68" s="629"/>
      <c r="R68" s="629"/>
      <c r="S68" s="630"/>
      <c r="T68" s="182" t="s">
        <v>135</v>
      </c>
      <c r="U68" s="183"/>
      <c r="V68" s="18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646">
        <f>IF($BE$3="４週",SUM(W68:AX68),IF($BE$3="暦月",SUM(W68:BA68),""))</f>
        <v>0</v>
      </c>
      <c r="BC68" s="647"/>
      <c r="BD68" s="648">
        <f>IF($BE$3="４週",BB68/4,IF($BE$3="暦月",(BB68/($BE$8/7)),""))</f>
        <v>0</v>
      </c>
      <c r="BE68" s="647"/>
      <c r="BF68" s="643"/>
      <c r="BG68" s="644"/>
      <c r="BH68" s="644"/>
      <c r="BI68" s="644"/>
      <c r="BJ68" s="645"/>
    </row>
    <row r="69" spans="2:62" ht="20.25" customHeight="1">
      <c r="B69" s="614">
        <f>B67+1</f>
        <v>28</v>
      </c>
      <c r="C69" s="616"/>
      <c r="D69" s="617"/>
      <c r="E69" s="165"/>
      <c r="F69" s="166"/>
      <c r="G69" s="165"/>
      <c r="H69" s="166"/>
      <c r="I69" s="620"/>
      <c r="J69" s="621"/>
      <c r="K69" s="624"/>
      <c r="L69" s="625"/>
      <c r="M69" s="625"/>
      <c r="N69" s="617"/>
      <c r="O69" s="628"/>
      <c r="P69" s="629"/>
      <c r="Q69" s="629"/>
      <c r="R69" s="629"/>
      <c r="S69" s="630"/>
      <c r="T69" s="185" t="s">
        <v>134</v>
      </c>
      <c r="U69" s="186"/>
      <c r="V69" s="187"/>
      <c r="W69" s="178"/>
      <c r="X69" s="179"/>
      <c r="Y69" s="179"/>
      <c r="Z69" s="179"/>
      <c r="AA69" s="179"/>
      <c r="AB69" s="179"/>
      <c r="AC69" s="180"/>
      <c r="AD69" s="178"/>
      <c r="AE69" s="179"/>
      <c r="AF69" s="179"/>
      <c r="AG69" s="179"/>
      <c r="AH69" s="179"/>
      <c r="AI69" s="179"/>
      <c r="AJ69" s="180"/>
      <c r="AK69" s="178"/>
      <c r="AL69" s="179"/>
      <c r="AM69" s="179"/>
      <c r="AN69" s="179"/>
      <c r="AO69" s="179"/>
      <c r="AP69" s="179"/>
      <c r="AQ69" s="180"/>
      <c r="AR69" s="178"/>
      <c r="AS69" s="179"/>
      <c r="AT69" s="179"/>
      <c r="AU69" s="179"/>
      <c r="AV69" s="179"/>
      <c r="AW69" s="179"/>
      <c r="AX69" s="180"/>
      <c r="AY69" s="178"/>
      <c r="AZ69" s="179"/>
      <c r="BA69" s="181"/>
      <c r="BB69" s="634"/>
      <c r="BC69" s="635"/>
      <c r="BD69" s="595"/>
      <c r="BE69" s="596"/>
      <c r="BF69" s="597"/>
      <c r="BG69" s="598"/>
      <c r="BH69" s="598"/>
      <c r="BI69" s="598"/>
      <c r="BJ69" s="599"/>
    </row>
    <row r="70" spans="2:62" ht="20.25" customHeight="1">
      <c r="B70" s="636"/>
      <c r="C70" s="649"/>
      <c r="D70" s="650"/>
      <c r="E70" s="165"/>
      <c r="F70" s="166">
        <f>C69</f>
        <v>0</v>
      </c>
      <c r="G70" s="165"/>
      <c r="H70" s="166">
        <f>I69</f>
        <v>0</v>
      </c>
      <c r="I70" s="651"/>
      <c r="J70" s="652"/>
      <c r="K70" s="653"/>
      <c r="L70" s="654"/>
      <c r="M70" s="654"/>
      <c r="N70" s="650"/>
      <c r="O70" s="628"/>
      <c r="P70" s="629"/>
      <c r="Q70" s="629"/>
      <c r="R70" s="629"/>
      <c r="S70" s="630"/>
      <c r="T70" s="182" t="s">
        <v>135</v>
      </c>
      <c r="U70" s="183"/>
      <c r="V70" s="18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646">
        <f>IF($BE$3="４週",SUM(W70:AX70),IF($BE$3="暦月",SUM(W70:BA70),""))</f>
        <v>0</v>
      </c>
      <c r="BC70" s="647"/>
      <c r="BD70" s="648">
        <f>IF($BE$3="４週",BB70/4,IF($BE$3="暦月",(BB70/($BE$8/7)),""))</f>
        <v>0</v>
      </c>
      <c r="BE70" s="647"/>
      <c r="BF70" s="643"/>
      <c r="BG70" s="644"/>
      <c r="BH70" s="644"/>
      <c r="BI70" s="644"/>
      <c r="BJ70" s="645"/>
    </row>
    <row r="71" spans="2:62" ht="20.25" customHeight="1">
      <c r="B71" s="614">
        <f>B69+1</f>
        <v>29</v>
      </c>
      <c r="C71" s="616"/>
      <c r="D71" s="617"/>
      <c r="E71" s="165"/>
      <c r="F71" s="166"/>
      <c r="G71" s="165"/>
      <c r="H71" s="166"/>
      <c r="I71" s="620"/>
      <c r="J71" s="621"/>
      <c r="K71" s="624"/>
      <c r="L71" s="625"/>
      <c r="M71" s="625"/>
      <c r="N71" s="617"/>
      <c r="O71" s="628"/>
      <c r="P71" s="629"/>
      <c r="Q71" s="629"/>
      <c r="R71" s="629"/>
      <c r="S71" s="630"/>
      <c r="T71" s="185" t="s">
        <v>134</v>
      </c>
      <c r="U71" s="186"/>
      <c r="V71" s="187"/>
      <c r="W71" s="178"/>
      <c r="X71" s="179"/>
      <c r="Y71" s="179"/>
      <c r="Z71" s="179"/>
      <c r="AA71" s="179"/>
      <c r="AB71" s="179"/>
      <c r="AC71" s="180"/>
      <c r="AD71" s="178"/>
      <c r="AE71" s="179"/>
      <c r="AF71" s="179"/>
      <c r="AG71" s="179"/>
      <c r="AH71" s="179"/>
      <c r="AI71" s="179"/>
      <c r="AJ71" s="180"/>
      <c r="AK71" s="178"/>
      <c r="AL71" s="179"/>
      <c r="AM71" s="179"/>
      <c r="AN71" s="179"/>
      <c r="AO71" s="179"/>
      <c r="AP71" s="179"/>
      <c r="AQ71" s="180"/>
      <c r="AR71" s="178"/>
      <c r="AS71" s="179"/>
      <c r="AT71" s="179"/>
      <c r="AU71" s="179"/>
      <c r="AV71" s="179"/>
      <c r="AW71" s="179"/>
      <c r="AX71" s="180"/>
      <c r="AY71" s="178"/>
      <c r="AZ71" s="179"/>
      <c r="BA71" s="181"/>
      <c r="BB71" s="634"/>
      <c r="BC71" s="635"/>
      <c r="BD71" s="595"/>
      <c r="BE71" s="596"/>
      <c r="BF71" s="597"/>
      <c r="BG71" s="598"/>
      <c r="BH71" s="598"/>
      <c r="BI71" s="598"/>
      <c r="BJ71" s="599"/>
    </row>
    <row r="72" spans="2:62" ht="20.25" customHeight="1">
      <c r="B72" s="636"/>
      <c r="C72" s="637"/>
      <c r="D72" s="638"/>
      <c r="E72" s="188"/>
      <c r="F72" s="189">
        <f>C71</f>
        <v>0</v>
      </c>
      <c r="G72" s="188"/>
      <c r="H72" s="189">
        <f>I71</f>
        <v>0</v>
      </c>
      <c r="I72" s="639"/>
      <c r="J72" s="640"/>
      <c r="K72" s="641"/>
      <c r="L72" s="642"/>
      <c r="M72" s="642"/>
      <c r="N72" s="638"/>
      <c r="O72" s="628"/>
      <c r="P72" s="629"/>
      <c r="Q72" s="629"/>
      <c r="R72" s="629"/>
      <c r="S72" s="630"/>
      <c r="T72" s="182" t="s">
        <v>135</v>
      </c>
      <c r="U72" s="183"/>
      <c r="V72" s="18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611">
        <f>IF($BE$3="４週",SUM(W72:AX72),IF($BE$3="暦月",SUM(W72:BA72),""))</f>
        <v>0</v>
      </c>
      <c r="BC72" s="612"/>
      <c r="BD72" s="613">
        <f>IF($BE$3="４週",BB72/4,IF($BE$3="暦月",(BB72/($BE$8/7)),""))</f>
        <v>0</v>
      </c>
      <c r="BE72" s="612"/>
      <c r="BF72" s="608"/>
      <c r="BG72" s="609"/>
      <c r="BH72" s="609"/>
      <c r="BI72" s="609"/>
      <c r="BJ72" s="610"/>
    </row>
    <row r="73" spans="2:62" ht="20.25" customHeight="1">
      <c r="B73" s="614">
        <f>B71+1</f>
        <v>30</v>
      </c>
      <c r="C73" s="616"/>
      <c r="D73" s="617"/>
      <c r="E73" s="165"/>
      <c r="F73" s="166"/>
      <c r="G73" s="165"/>
      <c r="H73" s="166"/>
      <c r="I73" s="620"/>
      <c r="J73" s="621"/>
      <c r="K73" s="624"/>
      <c r="L73" s="625"/>
      <c r="M73" s="625"/>
      <c r="N73" s="617"/>
      <c r="O73" s="628"/>
      <c r="P73" s="629"/>
      <c r="Q73" s="629"/>
      <c r="R73" s="629"/>
      <c r="S73" s="630"/>
      <c r="T73" s="185" t="s">
        <v>134</v>
      </c>
      <c r="U73" s="186"/>
      <c r="V73" s="187"/>
      <c r="W73" s="178"/>
      <c r="X73" s="179"/>
      <c r="Y73" s="179"/>
      <c r="Z73" s="179"/>
      <c r="AA73" s="179"/>
      <c r="AB73" s="179"/>
      <c r="AC73" s="180"/>
      <c r="AD73" s="178"/>
      <c r="AE73" s="179"/>
      <c r="AF73" s="179"/>
      <c r="AG73" s="179"/>
      <c r="AH73" s="179"/>
      <c r="AI73" s="179"/>
      <c r="AJ73" s="180"/>
      <c r="AK73" s="178"/>
      <c r="AL73" s="179"/>
      <c r="AM73" s="179"/>
      <c r="AN73" s="179"/>
      <c r="AO73" s="179"/>
      <c r="AP73" s="179"/>
      <c r="AQ73" s="180"/>
      <c r="AR73" s="178"/>
      <c r="AS73" s="179"/>
      <c r="AT73" s="179"/>
      <c r="AU73" s="179"/>
      <c r="AV73" s="179"/>
      <c r="AW73" s="179"/>
      <c r="AX73" s="180"/>
      <c r="AY73" s="178"/>
      <c r="AZ73" s="179"/>
      <c r="BA73" s="181"/>
      <c r="BB73" s="634"/>
      <c r="BC73" s="635"/>
      <c r="BD73" s="595"/>
      <c r="BE73" s="596"/>
      <c r="BF73" s="597"/>
      <c r="BG73" s="598"/>
      <c r="BH73" s="598"/>
      <c r="BI73" s="598"/>
      <c r="BJ73" s="599"/>
    </row>
    <row r="74" spans="2:62" ht="20.25" customHeight="1">
      <c r="B74" s="636"/>
      <c r="C74" s="637"/>
      <c r="D74" s="638"/>
      <c r="E74" s="188"/>
      <c r="F74" s="189">
        <f>C73</f>
        <v>0</v>
      </c>
      <c r="G74" s="188"/>
      <c r="H74" s="189">
        <f>I73</f>
        <v>0</v>
      </c>
      <c r="I74" s="639"/>
      <c r="J74" s="640"/>
      <c r="K74" s="641"/>
      <c r="L74" s="642"/>
      <c r="M74" s="642"/>
      <c r="N74" s="638"/>
      <c r="O74" s="628"/>
      <c r="P74" s="629"/>
      <c r="Q74" s="629"/>
      <c r="R74" s="629"/>
      <c r="S74" s="630"/>
      <c r="T74" s="182" t="s">
        <v>135</v>
      </c>
      <c r="U74" s="183"/>
      <c r="V74" s="18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611">
        <f>IF($BE$3="４週",SUM(W74:AX74),IF($BE$3="暦月",SUM(W74:BA74),""))</f>
        <v>0</v>
      </c>
      <c r="BC74" s="612"/>
      <c r="BD74" s="613">
        <f>IF($BE$3="４週",BB74/4,IF($BE$3="暦月",(BB74/($BE$8/7)),""))</f>
        <v>0</v>
      </c>
      <c r="BE74" s="612"/>
      <c r="BF74" s="608"/>
      <c r="BG74" s="609"/>
      <c r="BH74" s="609"/>
      <c r="BI74" s="609"/>
      <c r="BJ74" s="610"/>
    </row>
    <row r="75" spans="2:62" ht="20.25" customHeight="1">
      <c r="B75" s="614">
        <f>B73+1</f>
        <v>31</v>
      </c>
      <c r="C75" s="616"/>
      <c r="D75" s="617"/>
      <c r="E75" s="165"/>
      <c r="F75" s="166"/>
      <c r="G75" s="165"/>
      <c r="H75" s="166"/>
      <c r="I75" s="620"/>
      <c r="J75" s="621"/>
      <c r="K75" s="624"/>
      <c r="L75" s="625"/>
      <c r="M75" s="625"/>
      <c r="N75" s="617"/>
      <c r="O75" s="628"/>
      <c r="P75" s="629"/>
      <c r="Q75" s="629"/>
      <c r="R75" s="629"/>
      <c r="S75" s="630"/>
      <c r="T75" s="185" t="s">
        <v>134</v>
      </c>
      <c r="U75" s="186"/>
      <c r="V75" s="187"/>
      <c r="W75" s="178"/>
      <c r="X75" s="179"/>
      <c r="Y75" s="179"/>
      <c r="Z75" s="179"/>
      <c r="AA75" s="179"/>
      <c r="AB75" s="179"/>
      <c r="AC75" s="180"/>
      <c r="AD75" s="178"/>
      <c r="AE75" s="179"/>
      <c r="AF75" s="179"/>
      <c r="AG75" s="179"/>
      <c r="AH75" s="179"/>
      <c r="AI75" s="179"/>
      <c r="AJ75" s="180"/>
      <c r="AK75" s="178"/>
      <c r="AL75" s="179"/>
      <c r="AM75" s="179"/>
      <c r="AN75" s="179"/>
      <c r="AO75" s="179"/>
      <c r="AP75" s="179"/>
      <c r="AQ75" s="180"/>
      <c r="AR75" s="178"/>
      <c r="AS75" s="179"/>
      <c r="AT75" s="179"/>
      <c r="AU75" s="179"/>
      <c r="AV75" s="179"/>
      <c r="AW75" s="179"/>
      <c r="AX75" s="180"/>
      <c r="AY75" s="178"/>
      <c r="AZ75" s="179"/>
      <c r="BA75" s="181"/>
      <c r="BB75" s="634"/>
      <c r="BC75" s="635"/>
      <c r="BD75" s="595"/>
      <c r="BE75" s="596"/>
      <c r="BF75" s="597"/>
      <c r="BG75" s="598"/>
      <c r="BH75" s="598"/>
      <c r="BI75" s="598"/>
      <c r="BJ75" s="599"/>
    </row>
    <row r="76" spans="2:62" ht="20.25" customHeight="1">
      <c r="B76" s="636"/>
      <c r="C76" s="637"/>
      <c r="D76" s="638"/>
      <c r="E76" s="188"/>
      <c r="F76" s="189">
        <f>C75</f>
        <v>0</v>
      </c>
      <c r="G76" s="188"/>
      <c r="H76" s="189">
        <f>I75</f>
        <v>0</v>
      </c>
      <c r="I76" s="639"/>
      <c r="J76" s="640"/>
      <c r="K76" s="641"/>
      <c r="L76" s="642"/>
      <c r="M76" s="642"/>
      <c r="N76" s="638"/>
      <c r="O76" s="628"/>
      <c r="P76" s="629"/>
      <c r="Q76" s="629"/>
      <c r="R76" s="629"/>
      <c r="S76" s="630"/>
      <c r="T76" s="182" t="s">
        <v>135</v>
      </c>
      <c r="U76" s="183"/>
      <c r="V76" s="18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611">
        <f>IF($BE$3="４週",SUM(W76:AX76),IF($BE$3="暦月",SUM(W76:BA76),""))</f>
        <v>0</v>
      </c>
      <c r="BC76" s="612"/>
      <c r="BD76" s="613">
        <f>IF($BE$3="４週",BB76/4,IF($BE$3="暦月",(BB76/($BE$8/7)),""))</f>
        <v>0</v>
      </c>
      <c r="BE76" s="612"/>
      <c r="BF76" s="608"/>
      <c r="BG76" s="609"/>
      <c r="BH76" s="609"/>
      <c r="BI76" s="609"/>
      <c r="BJ76" s="610"/>
    </row>
    <row r="77" spans="2:62" ht="20.25" customHeight="1">
      <c r="B77" s="614">
        <f>B75+1</f>
        <v>32</v>
      </c>
      <c r="C77" s="616"/>
      <c r="D77" s="617"/>
      <c r="E77" s="165"/>
      <c r="F77" s="166"/>
      <c r="G77" s="165"/>
      <c r="H77" s="166"/>
      <c r="I77" s="620"/>
      <c r="J77" s="621"/>
      <c r="K77" s="624"/>
      <c r="L77" s="625"/>
      <c r="M77" s="625"/>
      <c r="N77" s="617"/>
      <c r="O77" s="628"/>
      <c r="P77" s="629"/>
      <c r="Q77" s="629"/>
      <c r="R77" s="629"/>
      <c r="S77" s="630"/>
      <c r="T77" s="185" t="s">
        <v>134</v>
      </c>
      <c r="U77" s="186"/>
      <c r="V77" s="187"/>
      <c r="W77" s="178"/>
      <c r="X77" s="179"/>
      <c r="Y77" s="179"/>
      <c r="Z77" s="179"/>
      <c r="AA77" s="179"/>
      <c r="AB77" s="179"/>
      <c r="AC77" s="180"/>
      <c r="AD77" s="178"/>
      <c r="AE77" s="179"/>
      <c r="AF77" s="179"/>
      <c r="AG77" s="179"/>
      <c r="AH77" s="179"/>
      <c r="AI77" s="179"/>
      <c r="AJ77" s="180"/>
      <c r="AK77" s="178"/>
      <c r="AL77" s="179"/>
      <c r="AM77" s="179"/>
      <c r="AN77" s="179"/>
      <c r="AO77" s="179"/>
      <c r="AP77" s="179"/>
      <c r="AQ77" s="180"/>
      <c r="AR77" s="178"/>
      <c r="AS77" s="179"/>
      <c r="AT77" s="179"/>
      <c r="AU77" s="179"/>
      <c r="AV77" s="179"/>
      <c r="AW77" s="179"/>
      <c r="AX77" s="180"/>
      <c r="AY77" s="178"/>
      <c r="AZ77" s="179"/>
      <c r="BA77" s="181"/>
      <c r="BB77" s="634"/>
      <c r="BC77" s="635"/>
      <c r="BD77" s="595"/>
      <c r="BE77" s="596"/>
      <c r="BF77" s="597"/>
      <c r="BG77" s="598"/>
      <c r="BH77" s="598"/>
      <c r="BI77" s="598"/>
      <c r="BJ77" s="599"/>
    </row>
    <row r="78" spans="2:62" ht="20.25" customHeight="1">
      <c r="B78" s="636"/>
      <c r="C78" s="637"/>
      <c r="D78" s="638"/>
      <c r="E78" s="188"/>
      <c r="F78" s="189">
        <f>C77</f>
        <v>0</v>
      </c>
      <c r="G78" s="188"/>
      <c r="H78" s="189">
        <f>I77</f>
        <v>0</v>
      </c>
      <c r="I78" s="639"/>
      <c r="J78" s="640"/>
      <c r="K78" s="641"/>
      <c r="L78" s="642"/>
      <c r="M78" s="642"/>
      <c r="N78" s="638"/>
      <c r="O78" s="628"/>
      <c r="P78" s="629"/>
      <c r="Q78" s="629"/>
      <c r="R78" s="629"/>
      <c r="S78" s="630"/>
      <c r="T78" s="182" t="s">
        <v>135</v>
      </c>
      <c r="U78" s="183"/>
      <c r="V78" s="18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611">
        <f>IF($BE$3="４週",SUM(W78:AX78),IF($BE$3="暦月",SUM(W78:BA78),""))</f>
        <v>0</v>
      </c>
      <c r="BC78" s="612"/>
      <c r="BD78" s="613">
        <f>IF($BE$3="４週",BB78/4,IF($BE$3="暦月",(BB78/($BE$8/7)),""))</f>
        <v>0</v>
      </c>
      <c r="BE78" s="612"/>
      <c r="BF78" s="608"/>
      <c r="BG78" s="609"/>
      <c r="BH78" s="609"/>
      <c r="BI78" s="609"/>
      <c r="BJ78" s="610"/>
    </row>
    <row r="79" spans="2:62" ht="20.25" customHeight="1">
      <c r="B79" s="614">
        <f>B77+1</f>
        <v>33</v>
      </c>
      <c r="C79" s="616"/>
      <c r="D79" s="617"/>
      <c r="E79" s="165"/>
      <c r="F79" s="166"/>
      <c r="G79" s="165"/>
      <c r="H79" s="166"/>
      <c r="I79" s="620"/>
      <c r="J79" s="621"/>
      <c r="K79" s="624"/>
      <c r="L79" s="625"/>
      <c r="M79" s="625"/>
      <c r="N79" s="617"/>
      <c r="O79" s="628"/>
      <c r="P79" s="629"/>
      <c r="Q79" s="629"/>
      <c r="R79" s="629"/>
      <c r="S79" s="630"/>
      <c r="T79" s="185" t="s">
        <v>134</v>
      </c>
      <c r="U79" s="186"/>
      <c r="V79" s="187"/>
      <c r="W79" s="178"/>
      <c r="X79" s="179"/>
      <c r="Y79" s="179"/>
      <c r="Z79" s="179"/>
      <c r="AA79" s="179"/>
      <c r="AB79" s="179"/>
      <c r="AC79" s="180"/>
      <c r="AD79" s="178"/>
      <c r="AE79" s="179"/>
      <c r="AF79" s="179"/>
      <c r="AG79" s="179"/>
      <c r="AH79" s="179"/>
      <c r="AI79" s="179"/>
      <c r="AJ79" s="180"/>
      <c r="AK79" s="178"/>
      <c r="AL79" s="179"/>
      <c r="AM79" s="179"/>
      <c r="AN79" s="179"/>
      <c r="AO79" s="179"/>
      <c r="AP79" s="179"/>
      <c r="AQ79" s="180"/>
      <c r="AR79" s="178"/>
      <c r="AS79" s="179"/>
      <c r="AT79" s="179"/>
      <c r="AU79" s="179"/>
      <c r="AV79" s="179"/>
      <c r="AW79" s="179"/>
      <c r="AX79" s="180"/>
      <c r="AY79" s="178"/>
      <c r="AZ79" s="179"/>
      <c r="BA79" s="181"/>
      <c r="BB79" s="634"/>
      <c r="BC79" s="635"/>
      <c r="BD79" s="595"/>
      <c r="BE79" s="596"/>
      <c r="BF79" s="597"/>
      <c r="BG79" s="598"/>
      <c r="BH79" s="598"/>
      <c r="BI79" s="598"/>
      <c r="BJ79" s="599"/>
    </row>
    <row r="80" spans="2:62" ht="20.25" customHeight="1">
      <c r="B80" s="636"/>
      <c r="C80" s="637"/>
      <c r="D80" s="638"/>
      <c r="E80" s="188"/>
      <c r="F80" s="189">
        <f>C79</f>
        <v>0</v>
      </c>
      <c r="G80" s="188"/>
      <c r="H80" s="189">
        <f>I79</f>
        <v>0</v>
      </c>
      <c r="I80" s="639"/>
      <c r="J80" s="640"/>
      <c r="K80" s="641"/>
      <c r="L80" s="642"/>
      <c r="M80" s="642"/>
      <c r="N80" s="638"/>
      <c r="O80" s="628"/>
      <c r="P80" s="629"/>
      <c r="Q80" s="629"/>
      <c r="R80" s="629"/>
      <c r="S80" s="630"/>
      <c r="T80" s="182" t="s">
        <v>135</v>
      </c>
      <c r="U80" s="183"/>
      <c r="V80" s="18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611">
        <f>IF($BE$3="４週",SUM(W80:AX80),IF($BE$3="暦月",SUM(W80:BA80),""))</f>
        <v>0</v>
      </c>
      <c r="BC80" s="612"/>
      <c r="BD80" s="613">
        <f>IF($BE$3="４週",BB80/4,IF($BE$3="暦月",(BB80/($BE$8/7)),""))</f>
        <v>0</v>
      </c>
      <c r="BE80" s="612"/>
      <c r="BF80" s="608"/>
      <c r="BG80" s="609"/>
      <c r="BH80" s="609"/>
      <c r="BI80" s="609"/>
      <c r="BJ80" s="610"/>
    </row>
    <row r="81" spans="2:62" ht="20.25" customHeight="1">
      <c r="B81" s="614">
        <f>B79+1</f>
        <v>34</v>
      </c>
      <c r="C81" s="616"/>
      <c r="D81" s="617"/>
      <c r="E81" s="165"/>
      <c r="F81" s="166"/>
      <c r="G81" s="165"/>
      <c r="H81" s="166"/>
      <c r="I81" s="620"/>
      <c r="J81" s="621"/>
      <c r="K81" s="624"/>
      <c r="L81" s="625"/>
      <c r="M81" s="625"/>
      <c r="N81" s="617"/>
      <c r="O81" s="628"/>
      <c r="P81" s="629"/>
      <c r="Q81" s="629"/>
      <c r="R81" s="629"/>
      <c r="S81" s="630"/>
      <c r="T81" s="185" t="s">
        <v>134</v>
      </c>
      <c r="U81" s="186"/>
      <c r="V81" s="187"/>
      <c r="W81" s="178"/>
      <c r="X81" s="179"/>
      <c r="Y81" s="179"/>
      <c r="Z81" s="179"/>
      <c r="AA81" s="179"/>
      <c r="AB81" s="179"/>
      <c r="AC81" s="180"/>
      <c r="AD81" s="178"/>
      <c r="AE81" s="179"/>
      <c r="AF81" s="179"/>
      <c r="AG81" s="179"/>
      <c r="AH81" s="179"/>
      <c r="AI81" s="179"/>
      <c r="AJ81" s="180"/>
      <c r="AK81" s="178"/>
      <c r="AL81" s="179"/>
      <c r="AM81" s="179"/>
      <c r="AN81" s="179"/>
      <c r="AO81" s="179"/>
      <c r="AP81" s="179"/>
      <c r="AQ81" s="180"/>
      <c r="AR81" s="178"/>
      <c r="AS81" s="179"/>
      <c r="AT81" s="179"/>
      <c r="AU81" s="179"/>
      <c r="AV81" s="179"/>
      <c r="AW81" s="179"/>
      <c r="AX81" s="180"/>
      <c r="AY81" s="178"/>
      <c r="AZ81" s="179"/>
      <c r="BA81" s="181"/>
      <c r="BB81" s="634"/>
      <c r="BC81" s="635"/>
      <c r="BD81" s="595"/>
      <c r="BE81" s="596"/>
      <c r="BF81" s="597"/>
      <c r="BG81" s="598"/>
      <c r="BH81" s="598"/>
      <c r="BI81" s="598"/>
      <c r="BJ81" s="599"/>
    </row>
    <row r="82" spans="2:62" ht="20.25" customHeight="1">
      <c r="B82" s="636"/>
      <c r="C82" s="637"/>
      <c r="D82" s="638"/>
      <c r="E82" s="188"/>
      <c r="F82" s="189">
        <f>C81</f>
        <v>0</v>
      </c>
      <c r="G82" s="188"/>
      <c r="H82" s="189">
        <f>I81</f>
        <v>0</v>
      </c>
      <c r="I82" s="639"/>
      <c r="J82" s="640"/>
      <c r="K82" s="641"/>
      <c r="L82" s="642"/>
      <c r="M82" s="642"/>
      <c r="N82" s="638"/>
      <c r="O82" s="628"/>
      <c r="P82" s="629"/>
      <c r="Q82" s="629"/>
      <c r="R82" s="629"/>
      <c r="S82" s="630"/>
      <c r="T82" s="182" t="s">
        <v>135</v>
      </c>
      <c r="U82" s="183"/>
      <c r="V82" s="18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611">
        <f>IF($BE$3="４週",SUM(W82:AX82),IF($BE$3="暦月",SUM(W82:BA82),""))</f>
        <v>0</v>
      </c>
      <c r="BC82" s="612"/>
      <c r="BD82" s="613">
        <f>IF($BE$3="４週",BB82/4,IF($BE$3="暦月",(BB82/($BE$8/7)),""))</f>
        <v>0</v>
      </c>
      <c r="BE82" s="612"/>
      <c r="BF82" s="608"/>
      <c r="BG82" s="609"/>
      <c r="BH82" s="609"/>
      <c r="BI82" s="609"/>
      <c r="BJ82" s="610"/>
    </row>
    <row r="83" spans="2:62" ht="20.25" customHeight="1">
      <c r="B83" s="614">
        <f>B81+1</f>
        <v>35</v>
      </c>
      <c r="C83" s="616"/>
      <c r="D83" s="617"/>
      <c r="E83" s="165"/>
      <c r="F83" s="166"/>
      <c r="G83" s="165"/>
      <c r="H83" s="166"/>
      <c r="I83" s="620"/>
      <c r="J83" s="621"/>
      <c r="K83" s="624"/>
      <c r="L83" s="625"/>
      <c r="M83" s="625"/>
      <c r="N83" s="617"/>
      <c r="O83" s="628"/>
      <c r="P83" s="629"/>
      <c r="Q83" s="629"/>
      <c r="R83" s="629"/>
      <c r="S83" s="630"/>
      <c r="T83" s="185" t="s">
        <v>134</v>
      </c>
      <c r="U83" s="186"/>
      <c r="V83" s="187"/>
      <c r="W83" s="178"/>
      <c r="X83" s="179"/>
      <c r="Y83" s="179"/>
      <c r="Z83" s="179"/>
      <c r="AA83" s="179"/>
      <c r="AB83" s="179"/>
      <c r="AC83" s="180"/>
      <c r="AD83" s="178"/>
      <c r="AE83" s="179"/>
      <c r="AF83" s="179"/>
      <c r="AG83" s="179"/>
      <c r="AH83" s="179"/>
      <c r="AI83" s="179"/>
      <c r="AJ83" s="180"/>
      <c r="AK83" s="178"/>
      <c r="AL83" s="179"/>
      <c r="AM83" s="179"/>
      <c r="AN83" s="179"/>
      <c r="AO83" s="179"/>
      <c r="AP83" s="179"/>
      <c r="AQ83" s="180"/>
      <c r="AR83" s="178"/>
      <c r="AS83" s="179"/>
      <c r="AT83" s="179"/>
      <c r="AU83" s="179"/>
      <c r="AV83" s="179"/>
      <c r="AW83" s="179"/>
      <c r="AX83" s="180"/>
      <c r="AY83" s="178"/>
      <c r="AZ83" s="179"/>
      <c r="BA83" s="181"/>
      <c r="BB83" s="634"/>
      <c r="BC83" s="635"/>
      <c r="BD83" s="595"/>
      <c r="BE83" s="596"/>
      <c r="BF83" s="597"/>
      <c r="BG83" s="598"/>
      <c r="BH83" s="598"/>
      <c r="BI83" s="598"/>
      <c r="BJ83" s="599"/>
    </row>
    <row r="84" spans="2:62" ht="20.25" customHeight="1">
      <c r="B84" s="636"/>
      <c r="C84" s="637"/>
      <c r="D84" s="638"/>
      <c r="E84" s="188"/>
      <c r="F84" s="189">
        <f>C83</f>
        <v>0</v>
      </c>
      <c r="G84" s="188"/>
      <c r="H84" s="189">
        <f>I83</f>
        <v>0</v>
      </c>
      <c r="I84" s="639"/>
      <c r="J84" s="640"/>
      <c r="K84" s="641"/>
      <c r="L84" s="642"/>
      <c r="M84" s="642"/>
      <c r="N84" s="638"/>
      <c r="O84" s="628"/>
      <c r="P84" s="629"/>
      <c r="Q84" s="629"/>
      <c r="R84" s="629"/>
      <c r="S84" s="630"/>
      <c r="T84" s="182" t="s">
        <v>135</v>
      </c>
      <c r="U84" s="183"/>
      <c r="V84" s="18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611">
        <f>IF($BE$3="４週",SUM(W84:AX84),IF($BE$3="暦月",SUM(W84:BA84),""))</f>
        <v>0</v>
      </c>
      <c r="BC84" s="612"/>
      <c r="BD84" s="613">
        <f>IF($BE$3="４週",BB84/4,IF($BE$3="暦月",(BB84/($BE$8/7)),""))</f>
        <v>0</v>
      </c>
      <c r="BE84" s="612"/>
      <c r="BF84" s="608"/>
      <c r="BG84" s="609"/>
      <c r="BH84" s="609"/>
      <c r="BI84" s="609"/>
      <c r="BJ84" s="610"/>
    </row>
    <row r="85" spans="2:62" ht="20.25" customHeight="1">
      <c r="B85" s="614">
        <f>B83+1</f>
        <v>36</v>
      </c>
      <c r="C85" s="616"/>
      <c r="D85" s="617"/>
      <c r="E85" s="165"/>
      <c r="F85" s="166"/>
      <c r="G85" s="165"/>
      <c r="H85" s="166"/>
      <c r="I85" s="620"/>
      <c r="J85" s="621"/>
      <c r="K85" s="624"/>
      <c r="L85" s="625"/>
      <c r="M85" s="625"/>
      <c r="N85" s="617"/>
      <c r="O85" s="628"/>
      <c r="P85" s="629"/>
      <c r="Q85" s="629"/>
      <c r="R85" s="629"/>
      <c r="S85" s="630"/>
      <c r="T85" s="185" t="s">
        <v>134</v>
      </c>
      <c r="U85" s="186"/>
      <c r="V85" s="187"/>
      <c r="W85" s="178"/>
      <c r="X85" s="179"/>
      <c r="Y85" s="179"/>
      <c r="Z85" s="179"/>
      <c r="AA85" s="179"/>
      <c r="AB85" s="179"/>
      <c r="AC85" s="180"/>
      <c r="AD85" s="178"/>
      <c r="AE85" s="179"/>
      <c r="AF85" s="179"/>
      <c r="AG85" s="179"/>
      <c r="AH85" s="179"/>
      <c r="AI85" s="179"/>
      <c r="AJ85" s="180"/>
      <c r="AK85" s="178"/>
      <c r="AL85" s="179"/>
      <c r="AM85" s="179"/>
      <c r="AN85" s="179"/>
      <c r="AO85" s="179"/>
      <c r="AP85" s="179"/>
      <c r="AQ85" s="180"/>
      <c r="AR85" s="178"/>
      <c r="AS85" s="179"/>
      <c r="AT85" s="179"/>
      <c r="AU85" s="179"/>
      <c r="AV85" s="179"/>
      <c r="AW85" s="179"/>
      <c r="AX85" s="180"/>
      <c r="AY85" s="178"/>
      <c r="AZ85" s="179"/>
      <c r="BA85" s="181"/>
      <c r="BB85" s="634"/>
      <c r="BC85" s="635"/>
      <c r="BD85" s="595"/>
      <c r="BE85" s="596"/>
      <c r="BF85" s="597"/>
      <c r="BG85" s="598"/>
      <c r="BH85" s="598"/>
      <c r="BI85" s="598"/>
      <c r="BJ85" s="599"/>
    </row>
    <row r="86" spans="2:62" ht="20.25" customHeight="1">
      <c r="B86" s="636"/>
      <c r="C86" s="637"/>
      <c r="D86" s="638"/>
      <c r="E86" s="188"/>
      <c r="F86" s="189">
        <f>C85</f>
        <v>0</v>
      </c>
      <c r="G86" s="188"/>
      <c r="H86" s="189">
        <f>I85</f>
        <v>0</v>
      </c>
      <c r="I86" s="639"/>
      <c r="J86" s="640"/>
      <c r="K86" s="641"/>
      <c r="L86" s="642"/>
      <c r="M86" s="642"/>
      <c r="N86" s="638"/>
      <c r="O86" s="628"/>
      <c r="P86" s="629"/>
      <c r="Q86" s="629"/>
      <c r="R86" s="629"/>
      <c r="S86" s="630"/>
      <c r="T86" s="182" t="s">
        <v>135</v>
      </c>
      <c r="U86" s="183"/>
      <c r="V86" s="18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611">
        <f>IF($BE$3="４週",SUM(W86:AX86),IF($BE$3="暦月",SUM(W86:BA86),""))</f>
        <v>0</v>
      </c>
      <c r="BC86" s="612"/>
      <c r="BD86" s="613">
        <f>IF($BE$3="４週",BB86/4,IF($BE$3="暦月",(BB86/($BE$8/7)),""))</f>
        <v>0</v>
      </c>
      <c r="BE86" s="612"/>
      <c r="BF86" s="608"/>
      <c r="BG86" s="609"/>
      <c r="BH86" s="609"/>
      <c r="BI86" s="609"/>
      <c r="BJ86" s="610"/>
    </row>
    <row r="87" spans="2:62" ht="20.25" customHeight="1">
      <c r="B87" s="614">
        <f>B85+1</f>
        <v>37</v>
      </c>
      <c r="C87" s="616"/>
      <c r="D87" s="617"/>
      <c r="E87" s="165"/>
      <c r="F87" s="166"/>
      <c r="G87" s="165"/>
      <c r="H87" s="166"/>
      <c r="I87" s="620"/>
      <c r="J87" s="621"/>
      <c r="K87" s="624"/>
      <c r="L87" s="625"/>
      <c r="M87" s="625"/>
      <c r="N87" s="617"/>
      <c r="O87" s="628"/>
      <c r="P87" s="629"/>
      <c r="Q87" s="629"/>
      <c r="R87" s="629"/>
      <c r="S87" s="630"/>
      <c r="T87" s="185" t="s">
        <v>134</v>
      </c>
      <c r="U87" s="186"/>
      <c r="V87" s="187"/>
      <c r="W87" s="178"/>
      <c r="X87" s="179"/>
      <c r="Y87" s="179"/>
      <c r="Z87" s="179"/>
      <c r="AA87" s="179"/>
      <c r="AB87" s="179"/>
      <c r="AC87" s="180"/>
      <c r="AD87" s="178"/>
      <c r="AE87" s="179"/>
      <c r="AF87" s="179"/>
      <c r="AG87" s="179"/>
      <c r="AH87" s="179"/>
      <c r="AI87" s="179"/>
      <c r="AJ87" s="180"/>
      <c r="AK87" s="178"/>
      <c r="AL87" s="179"/>
      <c r="AM87" s="179"/>
      <c r="AN87" s="179"/>
      <c r="AO87" s="179"/>
      <c r="AP87" s="179"/>
      <c r="AQ87" s="180"/>
      <c r="AR87" s="178"/>
      <c r="AS87" s="179"/>
      <c r="AT87" s="179"/>
      <c r="AU87" s="179"/>
      <c r="AV87" s="179"/>
      <c r="AW87" s="179"/>
      <c r="AX87" s="180"/>
      <c r="AY87" s="178"/>
      <c r="AZ87" s="179"/>
      <c r="BA87" s="181"/>
      <c r="BB87" s="634"/>
      <c r="BC87" s="635"/>
      <c r="BD87" s="595"/>
      <c r="BE87" s="596"/>
      <c r="BF87" s="597"/>
      <c r="BG87" s="598"/>
      <c r="BH87" s="598"/>
      <c r="BI87" s="598"/>
      <c r="BJ87" s="599"/>
    </row>
    <row r="88" spans="2:62" ht="20.25" customHeight="1">
      <c r="B88" s="636"/>
      <c r="C88" s="637"/>
      <c r="D88" s="638"/>
      <c r="E88" s="188"/>
      <c r="F88" s="189">
        <f>C87</f>
        <v>0</v>
      </c>
      <c r="G88" s="188"/>
      <c r="H88" s="189">
        <f>I87</f>
        <v>0</v>
      </c>
      <c r="I88" s="639"/>
      <c r="J88" s="640"/>
      <c r="K88" s="641"/>
      <c r="L88" s="642"/>
      <c r="M88" s="642"/>
      <c r="N88" s="638"/>
      <c r="O88" s="628"/>
      <c r="P88" s="629"/>
      <c r="Q88" s="629"/>
      <c r="R88" s="629"/>
      <c r="S88" s="630"/>
      <c r="T88" s="182" t="s">
        <v>135</v>
      </c>
      <c r="U88" s="183"/>
      <c r="V88" s="18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611">
        <f>IF($BE$3="４週",SUM(W88:AX88),IF($BE$3="暦月",SUM(W88:BA88),""))</f>
        <v>0</v>
      </c>
      <c r="BC88" s="612"/>
      <c r="BD88" s="613">
        <f>IF($BE$3="４週",BB88/4,IF($BE$3="暦月",(BB88/($BE$8/7)),""))</f>
        <v>0</v>
      </c>
      <c r="BE88" s="612"/>
      <c r="BF88" s="608"/>
      <c r="BG88" s="609"/>
      <c r="BH88" s="609"/>
      <c r="BI88" s="609"/>
      <c r="BJ88" s="610"/>
    </row>
    <row r="89" spans="2:62" ht="20.25" customHeight="1">
      <c r="B89" s="614">
        <f>B87+1</f>
        <v>38</v>
      </c>
      <c r="C89" s="616"/>
      <c r="D89" s="617"/>
      <c r="E89" s="165"/>
      <c r="F89" s="166"/>
      <c r="G89" s="165"/>
      <c r="H89" s="166"/>
      <c r="I89" s="620"/>
      <c r="J89" s="621"/>
      <c r="K89" s="624"/>
      <c r="L89" s="625"/>
      <c r="M89" s="625"/>
      <c r="N89" s="617"/>
      <c r="O89" s="628"/>
      <c r="P89" s="629"/>
      <c r="Q89" s="629"/>
      <c r="R89" s="629"/>
      <c r="S89" s="630"/>
      <c r="T89" s="185" t="s">
        <v>134</v>
      </c>
      <c r="U89" s="186"/>
      <c r="V89" s="187"/>
      <c r="W89" s="178"/>
      <c r="X89" s="179"/>
      <c r="Y89" s="179"/>
      <c r="Z89" s="179"/>
      <c r="AA89" s="179"/>
      <c r="AB89" s="179"/>
      <c r="AC89" s="180"/>
      <c r="AD89" s="178"/>
      <c r="AE89" s="179"/>
      <c r="AF89" s="179"/>
      <c r="AG89" s="179"/>
      <c r="AH89" s="179"/>
      <c r="AI89" s="179"/>
      <c r="AJ89" s="180"/>
      <c r="AK89" s="178"/>
      <c r="AL89" s="179"/>
      <c r="AM89" s="179"/>
      <c r="AN89" s="179"/>
      <c r="AO89" s="179"/>
      <c r="AP89" s="179"/>
      <c r="AQ89" s="180"/>
      <c r="AR89" s="178"/>
      <c r="AS89" s="179"/>
      <c r="AT89" s="179"/>
      <c r="AU89" s="179"/>
      <c r="AV89" s="179"/>
      <c r="AW89" s="179"/>
      <c r="AX89" s="180"/>
      <c r="AY89" s="178"/>
      <c r="AZ89" s="179"/>
      <c r="BA89" s="181"/>
      <c r="BB89" s="634"/>
      <c r="BC89" s="635"/>
      <c r="BD89" s="595"/>
      <c r="BE89" s="596"/>
      <c r="BF89" s="597"/>
      <c r="BG89" s="598"/>
      <c r="BH89" s="598"/>
      <c r="BI89" s="598"/>
      <c r="BJ89" s="599"/>
    </row>
    <row r="90" spans="2:62" ht="20.25" customHeight="1">
      <c r="B90" s="636"/>
      <c r="C90" s="637"/>
      <c r="D90" s="638"/>
      <c r="E90" s="188"/>
      <c r="F90" s="189">
        <f>C89</f>
        <v>0</v>
      </c>
      <c r="G90" s="188"/>
      <c r="H90" s="189">
        <f>I89</f>
        <v>0</v>
      </c>
      <c r="I90" s="639"/>
      <c r="J90" s="640"/>
      <c r="K90" s="641"/>
      <c r="L90" s="642"/>
      <c r="M90" s="642"/>
      <c r="N90" s="638"/>
      <c r="O90" s="628"/>
      <c r="P90" s="629"/>
      <c r="Q90" s="629"/>
      <c r="R90" s="629"/>
      <c r="S90" s="630"/>
      <c r="T90" s="182" t="s">
        <v>135</v>
      </c>
      <c r="U90" s="183"/>
      <c r="V90" s="18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611">
        <f>IF($BE$3="４週",SUM(W90:AX90),IF($BE$3="暦月",SUM(W90:BA90),""))</f>
        <v>0</v>
      </c>
      <c r="BC90" s="612"/>
      <c r="BD90" s="613">
        <f>IF($BE$3="４週",BB90/4,IF($BE$3="暦月",(BB90/($BE$8/7)),""))</f>
        <v>0</v>
      </c>
      <c r="BE90" s="612"/>
      <c r="BF90" s="608"/>
      <c r="BG90" s="609"/>
      <c r="BH90" s="609"/>
      <c r="BI90" s="609"/>
      <c r="BJ90" s="610"/>
    </row>
    <row r="91" spans="2:62" ht="20.25" customHeight="1">
      <c r="B91" s="614">
        <f>B89+1</f>
        <v>39</v>
      </c>
      <c r="C91" s="616"/>
      <c r="D91" s="617"/>
      <c r="E91" s="165"/>
      <c r="F91" s="166"/>
      <c r="G91" s="165"/>
      <c r="H91" s="166"/>
      <c r="I91" s="620"/>
      <c r="J91" s="621"/>
      <c r="K91" s="624"/>
      <c r="L91" s="625"/>
      <c r="M91" s="625"/>
      <c r="N91" s="617"/>
      <c r="O91" s="628"/>
      <c r="P91" s="629"/>
      <c r="Q91" s="629"/>
      <c r="R91" s="629"/>
      <c r="S91" s="630"/>
      <c r="T91" s="185" t="s">
        <v>134</v>
      </c>
      <c r="U91" s="186"/>
      <c r="V91" s="187"/>
      <c r="W91" s="178"/>
      <c r="X91" s="179"/>
      <c r="Y91" s="179"/>
      <c r="Z91" s="179"/>
      <c r="AA91" s="179"/>
      <c r="AB91" s="179"/>
      <c r="AC91" s="180"/>
      <c r="AD91" s="178"/>
      <c r="AE91" s="179"/>
      <c r="AF91" s="179"/>
      <c r="AG91" s="179"/>
      <c r="AH91" s="179"/>
      <c r="AI91" s="179"/>
      <c r="AJ91" s="180"/>
      <c r="AK91" s="178"/>
      <c r="AL91" s="179"/>
      <c r="AM91" s="179"/>
      <c r="AN91" s="179"/>
      <c r="AO91" s="179"/>
      <c r="AP91" s="179"/>
      <c r="AQ91" s="180"/>
      <c r="AR91" s="178"/>
      <c r="AS91" s="179"/>
      <c r="AT91" s="179"/>
      <c r="AU91" s="179"/>
      <c r="AV91" s="179"/>
      <c r="AW91" s="179"/>
      <c r="AX91" s="180"/>
      <c r="AY91" s="178"/>
      <c r="AZ91" s="179"/>
      <c r="BA91" s="181"/>
      <c r="BB91" s="634"/>
      <c r="BC91" s="635"/>
      <c r="BD91" s="595"/>
      <c r="BE91" s="596"/>
      <c r="BF91" s="597"/>
      <c r="BG91" s="598"/>
      <c r="BH91" s="598"/>
      <c r="BI91" s="598"/>
      <c r="BJ91" s="599"/>
    </row>
    <row r="92" spans="2:62" ht="20.25" customHeight="1">
      <c r="B92" s="636"/>
      <c r="C92" s="637"/>
      <c r="D92" s="638"/>
      <c r="E92" s="188"/>
      <c r="F92" s="189">
        <f>C91</f>
        <v>0</v>
      </c>
      <c r="G92" s="188"/>
      <c r="H92" s="189">
        <f>I91</f>
        <v>0</v>
      </c>
      <c r="I92" s="639"/>
      <c r="J92" s="640"/>
      <c r="K92" s="641"/>
      <c r="L92" s="642"/>
      <c r="M92" s="642"/>
      <c r="N92" s="638"/>
      <c r="O92" s="628"/>
      <c r="P92" s="629"/>
      <c r="Q92" s="629"/>
      <c r="R92" s="629"/>
      <c r="S92" s="630"/>
      <c r="T92" s="182" t="s">
        <v>135</v>
      </c>
      <c r="U92" s="183"/>
      <c r="V92" s="18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611">
        <f>IF($BE$3="４週",SUM(W92:AX92),IF($BE$3="暦月",SUM(W92:BA92),""))</f>
        <v>0</v>
      </c>
      <c r="BC92" s="612"/>
      <c r="BD92" s="613">
        <f>IF($BE$3="４週",BB92/4,IF($BE$3="暦月",(BB92/($BE$8/7)),""))</f>
        <v>0</v>
      </c>
      <c r="BE92" s="612"/>
      <c r="BF92" s="608"/>
      <c r="BG92" s="609"/>
      <c r="BH92" s="609"/>
      <c r="BI92" s="609"/>
      <c r="BJ92" s="610"/>
    </row>
    <row r="93" spans="2:62" ht="20.25" customHeight="1">
      <c r="B93" s="614">
        <f>B91+1</f>
        <v>40</v>
      </c>
      <c r="C93" s="616"/>
      <c r="D93" s="617"/>
      <c r="E93" s="165"/>
      <c r="F93" s="166"/>
      <c r="G93" s="165"/>
      <c r="H93" s="166"/>
      <c r="I93" s="620"/>
      <c r="J93" s="621"/>
      <c r="K93" s="624"/>
      <c r="L93" s="625"/>
      <c r="M93" s="625"/>
      <c r="N93" s="617"/>
      <c r="O93" s="628"/>
      <c r="P93" s="629"/>
      <c r="Q93" s="629"/>
      <c r="R93" s="629"/>
      <c r="S93" s="630"/>
      <c r="T93" s="185" t="s">
        <v>134</v>
      </c>
      <c r="U93" s="186"/>
      <c r="V93" s="187"/>
      <c r="W93" s="178"/>
      <c r="X93" s="179"/>
      <c r="Y93" s="179"/>
      <c r="Z93" s="179"/>
      <c r="AA93" s="179"/>
      <c r="AB93" s="179"/>
      <c r="AC93" s="180"/>
      <c r="AD93" s="178"/>
      <c r="AE93" s="179"/>
      <c r="AF93" s="179"/>
      <c r="AG93" s="179"/>
      <c r="AH93" s="179"/>
      <c r="AI93" s="179"/>
      <c r="AJ93" s="180"/>
      <c r="AK93" s="178"/>
      <c r="AL93" s="179"/>
      <c r="AM93" s="179"/>
      <c r="AN93" s="179"/>
      <c r="AO93" s="179"/>
      <c r="AP93" s="179"/>
      <c r="AQ93" s="180"/>
      <c r="AR93" s="178"/>
      <c r="AS93" s="179"/>
      <c r="AT93" s="179"/>
      <c r="AU93" s="179"/>
      <c r="AV93" s="179"/>
      <c r="AW93" s="179"/>
      <c r="AX93" s="180"/>
      <c r="AY93" s="178"/>
      <c r="AZ93" s="179"/>
      <c r="BA93" s="181"/>
      <c r="BB93" s="634"/>
      <c r="BC93" s="635"/>
      <c r="BD93" s="595"/>
      <c r="BE93" s="596"/>
      <c r="BF93" s="597"/>
      <c r="BG93" s="598"/>
      <c r="BH93" s="598"/>
      <c r="BI93" s="598"/>
      <c r="BJ93" s="599"/>
    </row>
    <row r="94" spans="2:62" ht="20.25" customHeight="1">
      <c r="B94" s="636"/>
      <c r="C94" s="637"/>
      <c r="D94" s="638"/>
      <c r="E94" s="188"/>
      <c r="F94" s="189">
        <f>C93</f>
        <v>0</v>
      </c>
      <c r="G94" s="188"/>
      <c r="H94" s="189">
        <f>I93</f>
        <v>0</v>
      </c>
      <c r="I94" s="639"/>
      <c r="J94" s="640"/>
      <c r="K94" s="641"/>
      <c r="L94" s="642"/>
      <c r="M94" s="642"/>
      <c r="N94" s="638"/>
      <c r="O94" s="628"/>
      <c r="P94" s="629"/>
      <c r="Q94" s="629"/>
      <c r="R94" s="629"/>
      <c r="S94" s="630"/>
      <c r="T94" s="182" t="s">
        <v>135</v>
      </c>
      <c r="U94" s="183"/>
      <c r="V94" s="18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611">
        <f>IF($BE$3="４週",SUM(W94:AX94),IF($BE$3="暦月",SUM(W94:BA94),""))</f>
        <v>0</v>
      </c>
      <c r="BC94" s="612"/>
      <c r="BD94" s="613">
        <f>IF($BE$3="４週",BB94/4,IF($BE$3="暦月",(BB94/($BE$8/7)),""))</f>
        <v>0</v>
      </c>
      <c r="BE94" s="612"/>
      <c r="BF94" s="608"/>
      <c r="BG94" s="609"/>
      <c r="BH94" s="609"/>
      <c r="BI94" s="609"/>
      <c r="BJ94" s="610"/>
    </row>
    <row r="95" spans="2:62" ht="20.25" customHeight="1">
      <c r="B95" s="614">
        <f>B93+1</f>
        <v>41</v>
      </c>
      <c r="C95" s="616"/>
      <c r="D95" s="617"/>
      <c r="E95" s="165"/>
      <c r="F95" s="166"/>
      <c r="G95" s="165"/>
      <c r="H95" s="166"/>
      <c r="I95" s="620"/>
      <c r="J95" s="621"/>
      <c r="K95" s="624"/>
      <c r="L95" s="625"/>
      <c r="M95" s="625"/>
      <c r="N95" s="617"/>
      <c r="O95" s="628"/>
      <c r="P95" s="629"/>
      <c r="Q95" s="629"/>
      <c r="R95" s="629"/>
      <c r="S95" s="630"/>
      <c r="T95" s="185" t="s">
        <v>134</v>
      </c>
      <c r="U95" s="186"/>
      <c r="V95" s="187"/>
      <c r="W95" s="178"/>
      <c r="X95" s="179"/>
      <c r="Y95" s="179"/>
      <c r="Z95" s="179"/>
      <c r="AA95" s="179"/>
      <c r="AB95" s="179"/>
      <c r="AC95" s="180"/>
      <c r="AD95" s="178"/>
      <c r="AE95" s="179"/>
      <c r="AF95" s="179"/>
      <c r="AG95" s="179"/>
      <c r="AH95" s="179"/>
      <c r="AI95" s="179"/>
      <c r="AJ95" s="180"/>
      <c r="AK95" s="178"/>
      <c r="AL95" s="179"/>
      <c r="AM95" s="179"/>
      <c r="AN95" s="179"/>
      <c r="AO95" s="179"/>
      <c r="AP95" s="179"/>
      <c r="AQ95" s="180"/>
      <c r="AR95" s="178"/>
      <c r="AS95" s="179"/>
      <c r="AT95" s="179"/>
      <c r="AU95" s="179"/>
      <c r="AV95" s="179"/>
      <c r="AW95" s="179"/>
      <c r="AX95" s="180"/>
      <c r="AY95" s="178"/>
      <c r="AZ95" s="179"/>
      <c r="BA95" s="181"/>
      <c r="BB95" s="634"/>
      <c r="BC95" s="635"/>
      <c r="BD95" s="595"/>
      <c r="BE95" s="596"/>
      <c r="BF95" s="597"/>
      <c r="BG95" s="598"/>
      <c r="BH95" s="598"/>
      <c r="BI95" s="598"/>
      <c r="BJ95" s="599"/>
    </row>
    <row r="96" spans="2:62" ht="20.25" customHeight="1">
      <c r="B96" s="636"/>
      <c r="C96" s="637"/>
      <c r="D96" s="638"/>
      <c r="E96" s="188"/>
      <c r="F96" s="189">
        <f>C95</f>
        <v>0</v>
      </c>
      <c r="G96" s="188"/>
      <c r="H96" s="189">
        <f>I95</f>
        <v>0</v>
      </c>
      <c r="I96" s="639"/>
      <c r="J96" s="640"/>
      <c r="K96" s="641"/>
      <c r="L96" s="642"/>
      <c r="M96" s="642"/>
      <c r="N96" s="638"/>
      <c r="O96" s="628"/>
      <c r="P96" s="629"/>
      <c r="Q96" s="629"/>
      <c r="R96" s="629"/>
      <c r="S96" s="630"/>
      <c r="T96" s="182" t="s">
        <v>135</v>
      </c>
      <c r="U96" s="183"/>
      <c r="V96" s="18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611">
        <f>IF($BE$3="４週",SUM(W96:AX96),IF($BE$3="暦月",SUM(W96:BA96),""))</f>
        <v>0</v>
      </c>
      <c r="BC96" s="612"/>
      <c r="BD96" s="613">
        <f>IF($BE$3="４週",BB96/4,IF($BE$3="暦月",(BB96/($BE$8/7)),""))</f>
        <v>0</v>
      </c>
      <c r="BE96" s="612"/>
      <c r="BF96" s="608"/>
      <c r="BG96" s="609"/>
      <c r="BH96" s="609"/>
      <c r="BI96" s="609"/>
      <c r="BJ96" s="610"/>
    </row>
    <row r="97" spans="2:62" ht="20.25" customHeight="1">
      <c r="B97" s="614">
        <f>B95+1</f>
        <v>42</v>
      </c>
      <c r="C97" s="616"/>
      <c r="D97" s="617"/>
      <c r="E97" s="165"/>
      <c r="F97" s="166"/>
      <c r="G97" s="165"/>
      <c r="H97" s="166"/>
      <c r="I97" s="620"/>
      <c r="J97" s="621"/>
      <c r="K97" s="624"/>
      <c r="L97" s="625"/>
      <c r="M97" s="625"/>
      <c r="N97" s="617"/>
      <c r="O97" s="628"/>
      <c r="P97" s="629"/>
      <c r="Q97" s="629"/>
      <c r="R97" s="629"/>
      <c r="S97" s="630"/>
      <c r="T97" s="185" t="s">
        <v>134</v>
      </c>
      <c r="U97" s="186"/>
      <c r="V97" s="187"/>
      <c r="W97" s="178"/>
      <c r="X97" s="179"/>
      <c r="Y97" s="179"/>
      <c r="Z97" s="179"/>
      <c r="AA97" s="179"/>
      <c r="AB97" s="179"/>
      <c r="AC97" s="180"/>
      <c r="AD97" s="178"/>
      <c r="AE97" s="179"/>
      <c r="AF97" s="179"/>
      <c r="AG97" s="179"/>
      <c r="AH97" s="179"/>
      <c r="AI97" s="179"/>
      <c r="AJ97" s="180"/>
      <c r="AK97" s="178"/>
      <c r="AL97" s="179"/>
      <c r="AM97" s="179"/>
      <c r="AN97" s="179"/>
      <c r="AO97" s="179"/>
      <c r="AP97" s="179"/>
      <c r="AQ97" s="180"/>
      <c r="AR97" s="178"/>
      <c r="AS97" s="179"/>
      <c r="AT97" s="179"/>
      <c r="AU97" s="179"/>
      <c r="AV97" s="179"/>
      <c r="AW97" s="179"/>
      <c r="AX97" s="180"/>
      <c r="AY97" s="178"/>
      <c r="AZ97" s="179"/>
      <c r="BA97" s="181"/>
      <c r="BB97" s="634"/>
      <c r="BC97" s="635"/>
      <c r="BD97" s="595"/>
      <c r="BE97" s="596"/>
      <c r="BF97" s="597"/>
      <c r="BG97" s="598"/>
      <c r="BH97" s="598"/>
      <c r="BI97" s="598"/>
      <c r="BJ97" s="599"/>
    </row>
    <row r="98" spans="2:62" ht="20.25" customHeight="1">
      <c r="B98" s="636"/>
      <c r="C98" s="637"/>
      <c r="D98" s="638"/>
      <c r="E98" s="188"/>
      <c r="F98" s="189">
        <f>C97</f>
        <v>0</v>
      </c>
      <c r="G98" s="188"/>
      <c r="H98" s="189">
        <f>I97</f>
        <v>0</v>
      </c>
      <c r="I98" s="639"/>
      <c r="J98" s="640"/>
      <c r="K98" s="641"/>
      <c r="L98" s="642"/>
      <c r="M98" s="642"/>
      <c r="N98" s="638"/>
      <c r="O98" s="628"/>
      <c r="P98" s="629"/>
      <c r="Q98" s="629"/>
      <c r="R98" s="629"/>
      <c r="S98" s="630"/>
      <c r="T98" s="182" t="s">
        <v>135</v>
      </c>
      <c r="U98" s="183"/>
      <c r="V98" s="18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611">
        <f>IF($BE$3="４週",SUM(W98:AX98),IF($BE$3="暦月",SUM(W98:BA98),""))</f>
        <v>0</v>
      </c>
      <c r="BC98" s="612"/>
      <c r="BD98" s="613">
        <f>IF($BE$3="４週",BB98/4,IF($BE$3="暦月",(BB98/($BE$8/7)),""))</f>
        <v>0</v>
      </c>
      <c r="BE98" s="612"/>
      <c r="BF98" s="608"/>
      <c r="BG98" s="609"/>
      <c r="BH98" s="609"/>
      <c r="BI98" s="609"/>
      <c r="BJ98" s="610"/>
    </row>
    <row r="99" spans="2:62" ht="20.25" customHeight="1">
      <c r="B99" s="614">
        <f>B97+1</f>
        <v>43</v>
      </c>
      <c r="C99" s="616"/>
      <c r="D99" s="617"/>
      <c r="E99" s="165"/>
      <c r="F99" s="166"/>
      <c r="G99" s="165"/>
      <c r="H99" s="166"/>
      <c r="I99" s="620"/>
      <c r="J99" s="621"/>
      <c r="K99" s="624"/>
      <c r="L99" s="625"/>
      <c r="M99" s="625"/>
      <c r="N99" s="617"/>
      <c r="O99" s="628"/>
      <c r="P99" s="629"/>
      <c r="Q99" s="629"/>
      <c r="R99" s="629"/>
      <c r="S99" s="630"/>
      <c r="T99" s="185" t="s">
        <v>134</v>
      </c>
      <c r="U99" s="186"/>
      <c r="V99" s="187"/>
      <c r="W99" s="178"/>
      <c r="X99" s="179"/>
      <c r="Y99" s="179"/>
      <c r="Z99" s="179"/>
      <c r="AA99" s="179"/>
      <c r="AB99" s="179"/>
      <c r="AC99" s="180"/>
      <c r="AD99" s="178"/>
      <c r="AE99" s="179"/>
      <c r="AF99" s="179"/>
      <c r="AG99" s="179"/>
      <c r="AH99" s="179"/>
      <c r="AI99" s="179"/>
      <c r="AJ99" s="180"/>
      <c r="AK99" s="178"/>
      <c r="AL99" s="179"/>
      <c r="AM99" s="179"/>
      <c r="AN99" s="179"/>
      <c r="AO99" s="179"/>
      <c r="AP99" s="179"/>
      <c r="AQ99" s="180"/>
      <c r="AR99" s="178"/>
      <c r="AS99" s="179"/>
      <c r="AT99" s="179"/>
      <c r="AU99" s="179"/>
      <c r="AV99" s="179"/>
      <c r="AW99" s="179"/>
      <c r="AX99" s="180"/>
      <c r="AY99" s="178"/>
      <c r="AZ99" s="179"/>
      <c r="BA99" s="181"/>
      <c r="BB99" s="634"/>
      <c r="BC99" s="635"/>
      <c r="BD99" s="595"/>
      <c r="BE99" s="596"/>
      <c r="BF99" s="597"/>
      <c r="BG99" s="598"/>
      <c r="BH99" s="598"/>
      <c r="BI99" s="598"/>
      <c r="BJ99" s="599"/>
    </row>
    <row r="100" spans="2:62" ht="20.25" customHeight="1">
      <c r="B100" s="636"/>
      <c r="C100" s="637"/>
      <c r="D100" s="638"/>
      <c r="E100" s="188"/>
      <c r="F100" s="189">
        <f>C99</f>
        <v>0</v>
      </c>
      <c r="G100" s="188"/>
      <c r="H100" s="189">
        <f>I99</f>
        <v>0</v>
      </c>
      <c r="I100" s="639"/>
      <c r="J100" s="640"/>
      <c r="K100" s="641"/>
      <c r="L100" s="642"/>
      <c r="M100" s="642"/>
      <c r="N100" s="638"/>
      <c r="O100" s="628"/>
      <c r="P100" s="629"/>
      <c r="Q100" s="629"/>
      <c r="R100" s="629"/>
      <c r="S100" s="630"/>
      <c r="T100" s="182" t="s">
        <v>135</v>
      </c>
      <c r="U100" s="183"/>
      <c r="V100" s="18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611">
        <f>IF($BE$3="４週",SUM(W100:AX100),IF($BE$3="暦月",SUM(W100:BA100),""))</f>
        <v>0</v>
      </c>
      <c r="BC100" s="612"/>
      <c r="BD100" s="613">
        <f>IF($BE$3="４週",BB100/4,IF($BE$3="暦月",(BB100/($BE$8/7)),""))</f>
        <v>0</v>
      </c>
      <c r="BE100" s="612"/>
      <c r="BF100" s="608"/>
      <c r="BG100" s="609"/>
      <c r="BH100" s="609"/>
      <c r="BI100" s="609"/>
      <c r="BJ100" s="610"/>
    </row>
    <row r="101" spans="2:62" ht="20.25" customHeight="1">
      <c r="B101" s="614">
        <f>B99+1</f>
        <v>44</v>
      </c>
      <c r="C101" s="616"/>
      <c r="D101" s="617"/>
      <c r="E101" s="165"/>
      <c r="F101" s="166"/>
      <c r="G101" s="165"/>
      <c r="H101" s="166"/>
      <c r="I101" s="620"/>
      <c r="J101" s="621"/>
      <c r="K101" s="624"/>
      <c r="L101" s="625"/>
      <c r="M101" s="625"/>
      <c r="N101" s="617"/>
      <c r="O101" s="628"/>
      <c r="P101" s="629"/>
      <c r="Q101" s="629"/>
      <c r="R101" s="629"/>
      <c r="S101" s="630"/>
      <c r="T101" s="185" t="s">
        <v>134</v>
      </c>
      <c r="U101" s="186"/>
      <c r="V101" s="187"/>
      <c r="W101" s="178"/>
      <c r="X101" s="179"/>
      <c r="Y101" s="179"/>
      <c r="Z101" s="179"/>
      <c r="AA101" s="179"/>
      <c r="AB101" s="179"/>
      <c r="AC101" s="180"/>
      <c r="AD101" s="178"/>
      <c r="AE101" s="179"/>
      <c r="AF101" s="179"/>
      <c r="AG101" s="179"/>
      <c r="AH101" s="179"/>
      <c r="AI101" s="179"/>
      <c r="AJ101" s="180"/>
      <c r="AK101" s="178"/>
      <c r="AL101" s="179"/>
      <c r="AM101" s="179"/>
      <c r="AN101" s="179"/>
      <c r="AO101" s="179"/>
      <c r="AP101" s="179"/>
      <c r="AQ101" s="180"/>
      <c r="AR101" s="178"/>
      <c r="AS101" s="179"/>
      <c r="AT101" s="179"/>
      <c r="AU101" s="179"/>
      <c r="AV101" s="179"/>
      <c r="AW101" s="179"/>
      <c r="AX101" s="180"/>
      <c r="AY101" s="178"/>
      <c r="AZ101" s="179"/>
      <c r="BA101" s="181"/>
      <c r="BB101" s="634"/>
      <c r="BC101" s="635"/>
      <c r="BD101" s="595"/>
      <c r="BE101" s="596"/>
      <c r="BF101" s="597"/>
      <c r="BG101" s="598"/>
      <c r="BH101" s="598"/>
      <c r="BI101" s="598"/>
      <c r="BJ101" s="599"/>
    </row>
    <row r="102" spans="2:62" ht="20.25" customHeight="1">
      <c r="B102" s="636"/>
      <c r="C102" s="637"/>
      <c r="D102" s="638"/>
      <c r="E102" s="188"/>
      <c r="F102" s="189">
        <f>C101</f>
        <v>0</v>
      </c>
      <c r="G102" s="188"/>
      <c r="H102" s="189">
        <f>I101</f>
        <v>0</v>
      </c>
      <c r="I102" s="639"/>
      <c r="J102" s="640"/>
      <c r="K102" s="641"/>
      <c r="L102" s="642"/>
      <c r="M102" s="642"/>
      <c r="N102" s="638"/>
      <c r="O102" s="628"/>
      <c r="P102" s="629"/>
      <c r="Q102" s="629"/>
      <c r="R102" s="629"/>
      <c r="S102" s="630"/>
      <c r="T102" s="182" t="s">
        <v>135</v>
      </c>
      <c r="U102" s="183"/>
      <c r="V102" s="18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611">
        <f>IF($BE$3="４週",SUM(W102:AX102),IF($BE$3="暦月",SUM(W102:BA102),""))</f>
        <v>0</v>
      </c>
      <c r="BC102" s="612"/>
      <c r="BD102" s="613">
        <f>IF($BE$3="４週",BB102/4,IF($BE$3="暦月",(BB102/($BE$8/7)),""))</f>
        <v>0</v>
      </c>
      <c r="BE102" s="612"/>
      <c r="BF102" s="608"/>
      <c r="BG102" s="609"/>
      <c r="BH102" s="609"/>
      <c r="BI102" s="609"/>
      <c r="BJ102" s="610"/>
    </row>
    <row r="103" spans="2:62" ht="20.25" customHeight="1">
      <c r="B103" s="614">
        <f>B101+1</f>
        <v>45</v>
      </c>
      <c r="C103" s="616"/>
      <c r="D103" s="617"/>
      <c r="E103" s="165"/>
      <c r="F103" s="166"/>
      <c r="G103" s="165"/>
      <c r="H103" s="166"/>
      <c r="I103" s="620"/>
      <c r="J103" s="621"/>
      <c r="K103" s="624"/>
      <c r="L103" s="625"/>
      <c r="M103" s="625"/>
      <c r="N103" s="617"/>
      <c r="O103" s="628"/>
      <c r="P103" s="629"/>
      <c r="Q103" s="629"/>
      <c r="R103" s="629"/>
      <c r="S103" s="630"/>
      <c r="T103" s="185" t="s">
        <v>134</v>
      </c>
      <c r="U103" s="186"/>
      <c r="V103" s="187"/>
      <c r="W103" s="178"/>
      <c r="X103" s="179"/>
      <c r="Y103" s="179"/>
      <c r="Z103" s="179"/>
      <c r="AA103" s="179"/>
      <c r="AB103" s="179"/>
      <c r="AC103" s="180"/>
      <c r="AD103" s="178"/>
      <c r="AE103" s="179"/>
      <c r="AF103" s="179"/>
      <c r="AG103" s="179"/>
      <c r="AH103" s="179"/>
      <c r="AI103" s="179"/>
      <c r="AJ103" s="180"/>
      <c r="AK103" s="178"/>
      <c r="AL103" s="179"/>
      <c r="AM103" s="179"/>
      <c r="AN103" s="179"/>
      <c r="AO103" s="179"/>
      <c r="AP103" s="179"/>
      <c r="AQ103" s="180"/>
      <c r="AR103" s="178"/>
      <c r="AS103" s="179"/>
      <c r="AT103" s="179"/>
      <c r="AU103" s="179"/>
      <c r="AV103" s="179"/>
      <c r="AW103" s="179"/>
      <c r="AX103" s="180"/>
      <c r="AY103" s="178"/>
      <c r="AZ103" s="179"/>
      <c r="BA103" s="181"/>
      <c r="BB103" s="634"/>
      <c r="BC103" s="635"/>
      <c r="BD103" s="595"/>
      <c r="BE103" s="596"/>
      <c r="BF103" s="597"/>
      <c r="BG103" s="598"/>
      <c r="BH103" s="598"/>
      <c r="BI103" s="598"/>
      <c r="BJ103" s="599"/>
    </row>
    <row r="104" spans="2:62" ht="20.25" customHeight="1">
      <c r="B104" s="636"/>
      <c r="C104" s="637"/>
      <c r="D104" s="638"/>
      <c r="E104" s="188"/>
      <c r="F104" s="189">
        <f>C103</f>
        <v>0</v>
      </c>
      <c r="G104" s="188"/>
      <c r="H104" s="189">
        <f>I103</f>
        <v>0</v>
      </c>
      <c r="I104" s="639"/>
      <c r="J104" s="640"/>
      <c r="K104" s="641"/>
      <c r="L104" s="642"/>
      <c r="M104" s="642"/>
      <c r="N104" s="638"/>
      <c r="O104" s="628"/>
      <c r="P104" s="629"/>
      <c r="Q104" s="629"/>
      <c r="R104" s="629"/>
      <c r="S104" s="630"/>
      <c r="T104" s="182" t="s">
        <v>135</v>
      </c>
      <c r="U104" s="183"/>
      <c r="V104" s="18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611">
        <f>IF($BE$3="４週",SUM(W104:AX104),IF($BE$3="暦月",SUM(W104:BA104),""))</f>
        <v>0</v>
      </c>
      <c r="BC104" s="612"/>
      <c r="BD104" s="613">
        <f>IF($BE$3="４週",BB104/4,IF($BE$3="暦月",(BB104/($BE$8/7)),""))</f>
        <v>0</v>
      </c>
      <c r="BE104" s="612"/>
      <c r="BF104" s="608"/>
      <c r="BG104" s="609"/>
      <c r="BH104" s="609"/>
      <c r="BI104" s="609"/>
      <c r="BJ104" s="610"/>
    </row>
    <row r="105" spans="2:62" ht="20.25" customHeight="1">
      <c r="B105" s="614">
        <f>B103+1</f>
        <v>46</v>
      </c>
      <c r="C105" s="616"/>
      <c r="D105" s="617"/>
      <c r="E105" s="165"/>
      <c r="F105" s="166"/>
      <c r="G105" s="165"/>
      <c r="H105" s="166"/>
      <c r="I105" s="620"/>
      <c r="J105" s="621"/>
      <c r="K105" s="624"/>
      <c r="L105" s="625"/>
      <c r="M105" s="625"/>
      <c r="N105" s="617"/>
      <c r="O105" s="628"/>
      <c r="P105" s="629"/>
      <c r="Q105" s="629"/>
      <c r="R105" s="629"/>
      <c r="S105" s="630"/>
      <c r="T105" s="185" t="s">
        <v>134</v>
      </c>
      <c r="U105" s="186"/>
      <c r="V105" s="187"/>
      <c r="W105" s="178"/>
      <c r="X105" s="179"/>
      <c r="Y105" s="179"/>
      <c r="Z105" s="179"/>
      <c r="AA105" s="179"/>
      <c r="AB105" s="179"/>
      <c r="AC105" s="180"/>
      <c r="AD105" s="178"/>
      <c r="AE105" s="179"/>
      <c r="AF105" s="179"/>
      <c r="AG105" s="179"/>
      <c r="AH105" s="179"/>
      <c r="AI105" s="179"/>
      <c r="AJ105" s="180"/>
      <c r="AK105" s="178"/>
      <c r="AL105" s="179"/>
      <c r="AM105" s="179"/>
      <c r="AN105" s="179"/>
      <c r="AO105" s="179"/>
      <c r="AP105" s="179"/>
      <c r="AQ105" s="180"/>
      <c r="AR105" s="178"/>
      <c r="AS105" s="179"/>
      <c r="AT105" s="179"/>
      <c r="AU105" s="179"/>
      <c r="AV105" s="179"/>
      <c r="AW105" s="179"/>
      <c r="AX105" s="180"/>
      <c r="AY105" s="178"/>
      <c r="AZ105" s="179"/>
      <c r="BA105" s="181"/>
      <c r="BB105" s="634"/>
      <c r="BC105" s="635"/>
      <c r="BD105" s="595"/>
      <c r="BE105" s="596"/>
      <c r="BF105" s="597"/>
      <c r="BG105" s="598"/>
      <c r="BH105" s="598"/>
      <c r="BI105" s="598"/>
      <c r="BJ105" s="599"/>
    </row>
    <row r="106" spans="2:62" ht="20.25" customHeight="1">
      <c r="B106" s="636"/>
      <c r="C106" s="637"/>
      <c r="D106" s="638"/>
      <c r="E106" s="188"/>
      <c r="F106" s="189">
        <f>C105</f>
        <v>0</v>
      </c>
      <c r="G106" s="188"/>
      <c r="H106" s="189">
        <f>I105</f>
        <v>0</v>
      </c>
      <c r="I106" s="639"/>
      <c r="J106" s="640"/>
      <c r="K106" s="641"/>
      <c r="L106" s="642"/>
      <c r="M106" s="642"/>
      <c r="N106" s="638"/>
      <c r="O106" s="628"/>
      <c r="P106" s="629"/>
      <c r="Q106" s="629"/>
      <c r="R106" s="629"/>
      <c r="S106" s="630"/>
      <c r="T106" s="182" t="s">
        <v>135</v>
      </c>
      <c r="U106" s="183"/>
      <c r="V106" s="18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611">
        <f>IF($BE$3="４週",SUM(W106:AX106),IF($BE$3="暦月",SUM(W106:BA106),""))</f>
        <v>0</v>
      </c>
      <c r="BC106" s="612"/>
      <c r="BD106" s="613">
        <f>IF($BE$3="４週",BB106/4,IF($BE$3="暦月",(BB106/($BE$8/7)),""))</f>
        <v>0</v>
      </c>
      <c r="BE106" s="612"/>
      <c r="BF106" s="608"/>
      <c r="BG106" s="609"/>
      <c r="BH106" s="609"/>
      <c r="BI106" s="609"/>
      <c r="BJ106" s="610"/>
    </row>
    <row r="107" spans="2:62" ht="20.25" customHeight="1">
      <c r="B107" s="614">
        <f>B105+1</f>
        <v>47</v>
      </c>
      <c r="C107" s="616"/>
      <c r="D107" s="617"/>
      <c r="E107" s="165"/>
      <c r="F107" s="166"/>
      <c r="G107" s="165"/>
      <c r="H107" s="166"/>
      <c r="I107" s="620"/>
      <c r="J107" s="621"/>
      <c r="K107" s="624"/>
      <c r="L107" s="625"/>
      <c r="M107" s="625"/>
      <c r="N107" s="617"/>
      <c r="O107" s="628"/>
      <c r="P107" s="629"/>
      <c r="Q107" s="629"/>
      <c r="R107" s="629"/>
      <c r="S107" s="630"/>
      <c r="T107" s="185" t="s">
        <v>134</v>
      </c>
      <c r="U107" s="186"/>
      <c r="V107" s="187"/>
      <c r="W107" s="178"/>
      <c r="X107" s="179"/>
      <c r="Y107" s="179"/>
      <c r="Z107" s="179"/>
      <c r="AA107" s="179"/>
      <c r="AB107" s="179"/>
      <c r="AC107" s="180"/>
      <c r="AD107" s="178"/>
      <c r="AE107" s="179"/>
      <c r="AF107" s="179"/>
      <c r="AG107" s="179"/>
      <c r="AH107" s="179"/>
      <c r="AI107" s="179"/>
      <c r="AJ107" s="180"/>
      <c r="AK107" s="178"/>
      <c r="AL107" s="179"/>
      <c r="AM107" s="179"/>
      <c r="AN107" s="179"/>
      <c r="AO107" s="179"/>
      <c r="AP107" s="179"/>
      <c r="AQ107" s="180"/>
      <c r="AR107" s="178"/>
      <c r="AS107" s="179"/>
      <c r="AT107" s="179"/>
      <c r="AU107" s="179"/>
      <c r="AV107" s="179"/>
      <c r="AW107" s="179"/>
      <c r="AX107" s="180"/>
      <c r="AY107" s="178"/>
      <c r="AZ107" s="179"/>
      <c r="BA107" s="181"/>
      <c r="BB107" s="634"/>
      <c r="BC107" s="635"/>
      <c r="BD107" s="595"/>
      <c r="BE107" s="596"/>
      <c r="BF107" s="597"/>
      <c r="BG107" s="598"/>
      <c r="BH107" s="598"/>
      <c r="BI107" s="598"/>
      <c r="BJ107" s="599"/>
    </row>
    <row r="108" spans="2:62" ht="20.25" customHeight="1">
      <c r="B108" s="636"/>
      <c r="C108" s="637"/>
      <c r="D108" s="638"/>
      <c r="E108" s="188"/>
      <c r="F108" s="189">
        <f>C107</f>
        <v>0</v>
      </c>
      <c r="G108" s="188"/>
      <c r="H108" s="189">
        <f>I107</f>
        <v>0</v>
      </c>
      <c r="I108" s="639"/>
      <c r="J108" s="640"/>
      <c r="K108" s="641"/>
      <c r="L108" s="642"/>
      <c r="M108" s="642"/>
      <c r="N108" s="638"/>
      <c r="O108" s="628"/>
      <c r="P108" s="629"/>
      <c r="Q108" s="629"/>
      <c r="R108" s="629"/>
      <c r="S108" s="630"/>
      <c r="T108" s="182" t="s">
        <v>135</v>
      </c>
      <c r="U108" s="183"/>
      <c r="V108" s="18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611">
        <f>IF($BE$3="４週",SUM(W108:AX108),IF($BE$3="暦月",SUM(W108:BA108),""))</f>
        <v>0</v>
      </c>
      <c r="BC108" s="612"/>
      <c r="BD108" s="613">
        <f>IF($BE$3="４週",BB108/4,IF($BE$3="暦月",(BB108/($BE$8/7)),""))</f>
        <v>0</v>
      </c>
      <c r="BE108" s="612"/>
      <c r="BF108" s="608"/>
      <c r="BG108" s="609"/>
      <c r="BH108" s="609"/>
      <c r="BI108" s="609"/>
      <c r="BJ108" s="610"/>
    </row>
    <row r="109" spans="2:62" ht="20.25" customHeight="1">
      <c r="B109" s="614">
        <f>B107+1</f>
        <v>48</v>
      </c>
      <c r="C109" s="616"/>
      <c r="D109" s="617"/>
      <c r="E109" s="165"/>
      <c r="F109" s="166"/>
      <c r="G109" s="165"/>
      <c r="H109" s="166"/>
      <c r="I109" s="620"/>
      <c r="J109" s="621"/>
      <c r="K109" s="624"/>
      <c r="L109" s="625"/>
      <c r="M109" s="625"/>
      <c r="N109" s="617"/>
      <c r="O109" s="628"/>
      <c r="P109" s="629"/>
      <c r="Q109" s="629"/>
      <c r="R109" s="629"/>
      <c r="S109" s="630"/>
      <c r="T109" s="185" t="s">
        <v>134</v>
      </c>
      <c r="U109" s="186"/>
      <c r="V109" s="187"/>
      <c r="W109" s="178"/>
      <c r="X109" s="179"/>
      <c r="Y109" s="179"/>
      <c r="Z109" s="179"/>
      <c r="AA109" s="179"/>
      <c r="AB109" s="179"/>
      <c r="AC109" s="180"/>
      <c r="AD109" s="178"/>
      <c r="AE109" s="179"/>
      <c r="AF109" s="179"/>
      <c r="AG109" s="179"/>
      <c r="AH109" s="179"/>
      <c r="AI109" s="179"/>
      <c r="AJ109" s="180"/>
      <c r="AK109" s="178"/>
      <c r="AL109" s="179"/>
      <c r="AM109" s="179"/>
      <c r="AN109" s="179"/>
      <c r="AO109" s="179"/>
      <c r="AP109" s="179"/>
      <c r="AQ109" s="180"/>
      <c r="AR109" s="178"/>
      <c r="AS109" s="179"/>
      <c r="AT109" s="179"/>
      <c r="AU109" s="179"/>
      <c r="AV109" s="179"/>
      <c r="AW109" s="179"/>
      <c r="AX109" s="180"/>
      <c r="AY109" s="178"/>
      <c r="AZ109" s="179"/>
      <c r="BA109" s="181"/>
      <c r="BB109" s="634"/>
      <c r="BC109" s="635"/>
      <c r="BD109" s="595"/>
      <c r="BE109" s="596"/>
      <c r="BF109" s="597"/>
      <c r="BG109" s="598"/>
      <c r="BH109" s="598"/>
      <c r="BI109" s="598"/>
      <c r="BJ109" s="599"/>
    </row>
    <row r="110" spans="2:62" ht="20.25" customHeight="1">
      <c r="B110" s="636"/>
      <c r="C110" s="637"/>
      <c r="D110" s="638"/>
      <c r="E110" s="188"/>
      <c r="F110" s="189">
        <f>C109</f>
        <v>0</v>
      </c>
      <c r="G110" s="188"/>
      <c r="H110" s="189">
        <f>I109</f>
        <v>0</v>
      </c>
      <c r="I110" s="639"/>
      <c r="J110" s="640"/>
      <c r="K110" s="641"/>
      <c r="L110" s="642"/>
      <c r="M110" s="642"/>
      <c r="N110" s="638"/>
      <c r="O110" s="628"/>
      <c r="P110" s="629"/>
      <c r="Q110" s="629"/>
      <c r="R110" s="629"/>
      <c r="S110" s="630"/>
      <c r="T110" s="182" t="s">
        <v>135</v>
      </c>
      <c r="U110" s="183"/>
      <c r="V110" s="18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611">
        <f>IF($BE$3="４週",SUM(W110:AX110),IF($BE$3="暦月",SUM(W110:BA110),""))</f>
        <v>0</v>
      </c>
      <c r="BC110" s="612"/>
      <c r="BD110" s="613">
        <f>IF($BE$3="４週",BB110/4,IF($BE$3="暦月",(BB110/($BE$8/7)),""))</f>
        <v>0</v>
      </c>
      <c r="BE110" s="612"/>
      <c r="BF110" s="608"/>
      <c r="BG110" s="609"/>
      <c r="BH110" s="609"/>
      <c r="BI110" s="609"/>
      <c r="BJ110" s="610"/>
    </row>
    <row r="111" spans="2:62" ht="20.25" customHeight="1">
      <c r="B111" s="614">
        <f>B109+1</f>
        <v>49</v>
      </c>
      <c r="C111" s="616"/>
      <c r="D111" s="617"/>
      <c r="E111" s="165"/>
      <c r="F111" s="166"/>
      <c r="G111" s="165"/>
      <c r="H111" s="166"/>
      <c r="I111" s="620"/>
      <c r="J111" s="621"/>
      <c r="K111" s="624"/>
      <c r="L111" s="625"/>
      <c r="M111" s="625"/>
      <c r="N111" s="617"/>
      <c r="O111" s="628"/>
      <c r="P111" s="629"/>
      <c r="Q111" s="629"/>
      <c r="R111" s="629"/>
      <c r="S111" s="630"/>
      <c r="T111" s="185" t="s">
        <v>134</v>
      </c>
      <c r="U111" s="186"/>
      <c r="V111" s="187"/>
      <c r="W111" s="178"/>
      <c r="X111" s="179"/>
      <c r="Y111" s="179"/>
      <c r="Z111" s="179"/>
      <c r="AA111" s="179"/>
      <c r="AB111" s="179"/>
      <c r="AC111" s="180"/>
      <c r="AD111" s="178"/>
      <c r="AE111" s="179"/>
      <c r="AF111" s="179"/>
      <c r="AG111" s="179"/>
      <c r="AH111" s="179"/>
      <c r="AI111" s="179"/>
      <c r="AJ111" s="180"/>
      <c r="AK111" s="178"/>
      <c r="AL111" s="179"/>
      <c r="AM111" s="179"/>
      <c r="AN111" s="179"/>
      <c r="AO111" s="179"/>
      <c r="AP111" s="179"/>
      <c r="AQ111" s="180"/>
      <c r="AR111" s="178"/>
      <c r="AS111" s="179"/>
      <c r="AT111" s="179"/>
      <c r="AU111" s="179"/>
      <c r="AV111" s="179"/>
      <c r="AW111" s="179"/>
      <c r="AX111" s="180"/>
      <c r="AY111" s="178"/>
      <c r="AZ111" s="179"/>
      <c r="BA111" s="181"/>
      <c r="BB111" s="634"/>
      <c r="BC111" s="635"/>
      <c r="BD111" s="595"/>
      <c r="BE111" s="596"/>
      <c r="BF111" s="597"/>
      <c r="BG111" s="598"/>
      <c r="BH111" s="598"/>
      <c r="BI111" s="598"/>
      <c r="BJ111" s="599"/>
    </row>
    <row r="112" spans="2:62" ht="20.25" customHeight="1">
      <c r="B112" s="636"/>
      <c r="C112" s="637"/>
      <c r="D112" s="638"/>
      <c r="E112" s="188"/>
      <c r="F112" s="189">
        <f>C111</f>
        <v>0</v>
      </c>
      <c r="G112" s="188"/>
      <c r="H112" s="189">
        <f>I111</f>
        <v>0</v>
      </c>
      <c r="I112" s="639"/>
      <c r="J112" s="640"/>
      <c r="K112" s="641"/>
      <c r="L112" s="642"/>
      <c r="M112" s="642"/>
      <c r="N112" s="638"/>
      <c r="O112" s="628"/>
      <c r="P112" s="629"/>
      <c r="Q112" s="629"/>
      <c r="R112" s="629"/>
      <c r="S112" s="630"/>
      <c r="T112" s="182" t="s">
        <v>135</v>
      </c>
      <c r="U112" s="183"/>
      <c r="V112" s="18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611">
        <f>IF($BE$3="４週",SUM(W112:AX112),IF($BE$3="暦月",SUM(W112:BA112),""))</f>
        <v>0</v>
      </c>
      <c r="BC112" s="612"/>
      <c r="BD112" s="613">
        <f>IF($BE$3="４週",BB112/4,IF($BE$3="暦月",(BB112/($BE$8/7)),""))</f>
        <v>0</v>
      </c>
      <c r="BE112" s="612"/>
      <c r="BF112" s="608"/>
      <c r="BG112" s="609"/>
      <c r="BH112" s="609"/>
      <c r="BI112" s="609"/>
      <c r="BJ112" s="610"/>
    </row>
    <row r="113" spans="2:62" ht="20.25" customHeight="1">
      <c r="B113" s="614">
        <f>B111+1</f>
        <v>50</v>
      </c>
      <c r="C113" s="616"/>
      <c r="D113" s="617"/>
      <c r="E113" s="165"/>
      <c r="F113" s="166"/>
      <c r="G113" s="165"/>
      <c r="H113" s="166"/>
      <c r="I113" s="620"/>
      <c r="J113" s="621"/>
      <c r="K113" s="624"/>
      <c r="L113" s="625"/>
      <c r="M113" s="625"/>
      <c r="N113" s="617"/>
      <c r="O113" s="628"/>
      <c r="P113" s="629"/>
      <c r="Q113" s="629"/>
      <c r="R113" s="629"/>
      <c r="S113" s="630"/>
      <c r="T113" s="185" t="s">
        <v>134</v>
      </c>
      <c r="U113" s="186"/>
      <c r="V113" s="187"/>
      <c r="W113" s="178"/>
      <c r="X113" s="179"/>
      <c r="Y113" s="179"/>
      <c r="Z113" s="179"/>
      <c r="AA113" s="179"/>
      <c r="AB113" s="179"/>
      <c r="AC113" s="180"/>
      <c r="AD113" s="178"/>
      <c r="AE113" s="179"/>
      <c r="AF113" s="179"/>
      <c r="AG113" s="179"/>
      <c r="AH113" s="179"/>
      <c r="AI113" s="179"/>
      <c r="AJ113" s="180"/>
      <c r="AK113" s="178"/>
      <c r="AL113" s="179"/>
      <c r="AM113" s="179"/>
      <c r="AN113" s="179"/>
      <c r="AO113" s="179"/>
      <c r="AP113" s="179"/>
      <c r="AQ113" s="180"/>
      <c r="AR113" s="178"/>
      <c r="AS113" s="179"/>
      <c r="AT113" s="179"/>
      <c r="AU113" s="179"/>
      <c r="AV113" s="179"/>
      <c r="AW113" s="179"/>
      <c r="AX113" s="180"/>
      <c r="AY113" s="178"/>
      <c r="AZ113" s="179"/>
      <c r="BA113" s="181"/>
      <c r="BB113" s="634"/>
      <c r="BC113" s="635"/>
      <c r="BD113" s="595"/>
      <c r="BE113" s="596"/>
      <c r="BF113" s="597"/>
      <c r="BG113" s="598"/>
      <c r="BH113" s="598"/>
      <c r="BI113" s="598"/>
      <c r="BJ113" s="599"/>
    </row>
    <row r="114" spans="2:62" ht="20.25" customHeight="1">
      <c r="B114" s="636"/>
      <c r="C114" s="637"/>
      <c r="D114" s="638"/>
      <c r="E114" s="188"/>
      <c r="F114" s="189">
        <f>C113</f>
        <v>0</v>
      </c>
      <c r="G114" s="188"/>
      <c r="H114" s="189">
        <f>I113</f>
        <v>0</v>
      </c>
      <c r="I114" s="639"/>
      <c r="J114" s="640"/>
      <c r="K114" s="641"/>
      <c r="L114" s="642"/>
      <c r="M114" s="642"/>
      <c r="N114" s="638"/>
      <c r="O114" s="628"/>
      <c r="P114" s="629"/>
      <c r="Q114" s="629"/>
      <c r="R114" s="629"/>
      <c r="S114" s="630"/>
      <c r="T114" s="182" t="s">
        <v>135</v>
      </c>
      <c r="U114" s="183"/>
      <c r="V114" s="18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611">
        <f>IF($BE$3="４週",SUM(W114:AX114),IF($BE$3="暦月",SUM(W114:BA114),""))</f>
        <v>0</v>
      </c>
      <c r="BC114" s="612"/>
      <c r="BD114" s="613">
        <f>IF($BE$3="４週",BB114/4,IF($BE$3="暦月",(BB114/($BE$8/7)),""))</f>
        <v>0</v>
      </c>
      <c r="BE114" s="612"/>
      <c r="BF114" s="608"/>
      <c r="BG114" s="609"/>
      <c r="BH114" s="609"/>
      <c r="BI114" s="609"/>
      <c r="BJ114" s="610"/>
    </row>
    <row r="115" spans="2:62" ht="20.25" customHeight="1">
      <c r="B115" s="614">
        <f>B113+1</f>
        <v>51</v>
      </c>
      <c r="C115" s="616"/>
      <c r="D115" s="617"/>
      <c r="E115" s="165"/>
      <c r="F115" s="166"/>
      <c r="G115" s="165"/>
      <c r="H115" s="166"/>
      <c r="I115" s="620"/>
      <c r="J115" s="621"/>
      <c r="K115" s="624"/>
      <c r="L115" s="625"/>
      <c r="M115" s="625"/>
      <c r="N115" s="617"/>
      <c r="O115" s="628"/>
      <c r="P115" s="629"/>
      <c r="Q115" s="629"/>
      <c r="R115" s="629"/>
      <c r="S115" s="630"/>
      <c r="T115" s="185" t="s">
        <v>134</v>
      </c>
      <c r="U115" s="186"/>
      <c r="V115" s="187"/>
      <c r="W115" s="178"/>
      <c r="X115" s="179"/>
      <c r="Y115" s="179"/>
      <c r="Z115" s="179"/>
      <c r="AA115" s="179"/>
      <c r="AB115" s="179"/>
      <c r="AC115" s="180"/>
      <c r="AD115" s="178"/>
      <c r="AE115" s="179"/>
      <c r="AF115" s="179"/>
      <c r="AG115" s="179"/>
      <c r="AH115" s="179"/>
      <c r="AI115" s="179"/>
      <c r="AJ115" s="180"/>
      <c r="AK115" s="178"/>
      <c r="AL115" s="179"/>
      <c r="AM115" s="179"/>
      <c r="AN115" s="179"/>
      <c r="AO115" s="179"/>
      <c r="AP115" s="179"/>
      <c r="AQ115" s="180"/>
      <c r="AR115" s="178"/>
      <c r="AS115" s="179"/>
      <c r="AT115" s="179"/>
      <c r="AU115" s="179"/>
      <c r="AV115" s="179"/>
      <c r="AW115" s="179"/>
      <c r="AX115" s="180"/>
      <c r="AY115" s="178"/>
      <c r="AZ115" s="179"/>
      <c r="BA115" s="181"/>
      <c r="BB115" s="634"/>
      <c r="BC115" s="635"/>
      <c r="BD115" s="595"/>
      <c r="BE115" s="596"/>
      <c r="BF115" s="597"/>
      <c r="BG115" s="598"/>
      <c r="BH115" s="598"/>
      <c r="BI115" s="598"/>
      <c r="BJ115" s="599"/>
    </row>
    <row r="116" spans="2:62" ht="20.25" customHeight="1">
      <c r="B116" s="636"/>
      <c r="C116" s="637"/>
      <c r="D116" s="638"/>
      <c r="E116" s="188"/>
      <c r="F116" s="189">
        <f>C115</f>
        <v>0</v>
      </c>
      <c r="G116" s="188"/>
      <c r="H116" s="189">
        <f>I115</f>
        <v>0</v>
      </c>
      <c r="I116" s="639"/>
      <c r="J116" s="640"/>
      <c r="K116" s="641"/>
      <c r="L116" s="642"/>
      <c r="M116" s="642"/>
      <c r="N116" s="638"/>
      <c r="O116" s="628"/>
      <c r="P116" s="629"/>
      <c r="Q116" s="629"/>
      <c r="R116" s="629"/>
      <c r="S116" s="630"/>
      <c r="T116" s="182" t="s">
        <v>135</v>
      </c>
      <c r="U116" s="183"/>
      <c r="V116" s="18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611">
        <f>IF($BE$3="４週",SUM(W116:AX116),IF($BE$3="暦月",SUM(W116:BA116),""))</f>
        <v>0</v>
      </c>
      <c r="BC116" s="612"/>
      <c r="BD116" s="613">
        <f>IF($BE$3="４週",BB116/4,IF($BE$3="暦月",(BB116/($BE$8/7)),""))</f>
        <v>0</v>
      </c>
      <c r="BE116" s="612"/>
      <c r="BF116" s="608"/>
      <c r="BG116" s="609"/>
      <c r="BH116" s="609"/>
      <c r="BI116" s="609"/>
      <c r="BJ116" s="610"/>
    </row>
    <row r="117" spans="2:62" ht="20.25" customHeight="1">
      <c r="B117" s="614">
        <f>B115+1</f>
        <v>52</v>
      </c>
      <c r="C117" s="616"/>
      <c r="D117" s="617"/>
      <c r="E117" s="165"/>
      <c r="F117" s="166"/>
      <c r="G117" s="165"/>
      <c r="H117" s="166"/>
      <c r="I117" s="620"/>
      <c r="J117" s="621"/>
      <c r="K117" s="624"/>
      <c r="L117" s="625"/>
      <c r="M117" s="625"/>
      <c r="N117" s="617"/>
      <c r="O117" s="628"/>
      <c r="P117" s="629"/>
      <c r="Q117" s="629"/>
      <c r="R117" s="629"/>
      <c r="S117" s="630"/>
      <c r="T117" s="185" t="s">
        <v>134</v>
      </c>
      <c r="U117" s="186"/>
      <c r="V117" s="187"/>
      <c r="W117" s="178"/>
      <c r="X117" s="179"/>
      <c r="Y117" s="179"/>
      <c r="Z117" s="179"/>
      <c r="AA117" s="179"/>
      <c r="AB117" s="179"/>
      <c r="AC117" s="180"/>
      <c r="AD117" s="178"/>
      <c r="AE117" s="179"/>
      <c r="AF117" s="179"/>
      <c r="AG117" s="179"/>
      <c r="AH117" s="179"/>
      <c r="AI117" s="179"/>
      <c r="AJ117" s="180"/>
      <c r="AK117" s="178"/>
      <c r="AL117" s="179"/>
      <c r="AM117" s="179"/>
      <c r="AN117" s="179"/>
      <c r="AO117" s="179"/>
      <c r="AP117" s="179"/>
      <c r="AQ117" s="180"/>
      <c r="AR117" s="178"/>
      <c r="AS117" s="179"/>
      <c r="AT117" s="179"/>
      <c r="AU117" s="179"/>
      <c r="AV117" s="179"/>
      <c r="AW117" s="179"/>
      <c r="AX117" s="180"/>
      <c r="AY117" s="178"/>
      <c r="AZ117" s="179"/>
      <c r="BA117" s="181"/>
      <c r="BB117" s="634"/>
      <c r="BC117" s="635"/>
      <c r="BD117" s="595"/>
      <c r="BE117" s="596"/>
      <c r="BF117" s="597"/>
      <c r="BG117" s="598"/>
      <c r="BH117" s="598"/>
      <c r="BI117" s="598"/>
      <c r="BJ117" s="599"/>
    </row>
    <row r="118" spans="2:62" ht="20.25" customHeight="1">
      <c r="B118" s="636"/>
      <c r="C118" s="637"/>
      <c r="D118" s="638"/>
      <c r="E118" s="188"/>
      <c r="F118" s="189">
        <f>C117</f>
        <v>0</v>
      </c>
      <c r="G118" s="188"/>
      <c r="H118" s="189">
        <f>I117</f>
        <v>0</v>
      </c>
      <c r="I118" s="639"/>
      <c r="J118" s="640"/>
      <c r="K118" s="641"/>
      <c r="L118" s="642"/>
      <c r="M118" s="642"/>
      <c r="N118" s="638"/>
      <c r="O118" s="628"/>
      <c r="P118" s="629"/>
      <c r="Q118" s="629"/>
      <c r="R118" s="629"/>
      <c r="S118" s="630"/>
      <c r="T118" s="182" t="s">
        <v>135</v>
      </c>
      <c r="U118" s="183"/>
      <c r="V118" s="18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611">
        <f>IF($BE$3="４週",SUM(W118:AX118),IF($BE$3="暦月",SUM(W118:BA118),""))</f>
        <v>0</v>
      </c>
      <c r="BC118" s="612"/>
      <c r="BD118" s="613">
        <f>IF($BE$3="４週",BB118/4,IF($BE$3="暦月",(BB118/($BE$8/7)),""))</f>
        <v>0</v>
      </c>
      <c r="BE118" s="612"/>
      <c r="BF118" s="608"/>
      <c r="BG118" s="609"/>
      <c r="BH118" s="609"/>
      <c r="BI118" s="609"/>
      <c r="BJ118" s="610"/>
    </row>
    <row r="119" spans="2:62" ht="20.25" customHeight="1">
      <c r="B119" s="614">
        <f>B117+1</f>
        <v>53</v>
      </c>
      <c r="C119" s="616"/>
      <c r="D119" s="617"/>
      <c r="E119" s="165"/>
      <c r="F119" s="166"/>
      <c r="G119" s="165"/>
      <c r="H119" s="166"/>
      <c r="I119" s="620"/>
      <c r="J119" s="621"/>
      <c r="K119" s="624"/>
      <c r="L119" s="625"/>
      <c r="M119" s="625"/>
      <c r="N119" s="617"/>
      <c r="O119" s="628"/>
      <c r="P119" s="629"/>
      <c r="Q119" s="629"/>
      <c r="R119" s="629"/>
      <c r="S119" s="630"/>
      <c r="T119" s="185" t="s">
        <v>134</v>
      </c>
      <c r="U119" s="186"/>
      <c r="V119" s="187"/>
      <c r="W119" s="178"/>
      <c r="X119" s="179"/>
      <c r="Y119" s="179"/>
      <c r="Z119" s="179"/>
      <c r="AA119" s="179"/>
      <c r="AB119" s="179"/>
      <c r="AC119" s="180"/>
      <c r="AD119" s="178"/>
      <c r="AE119" s="179"/>
      <c r="AF119" s="179"/>
      <c r="AG119" s="179"/>
      <c r="AH119" s="179"/>
      <c r="AI119" s="179"/>
      <c r="AJ119" s="180"/>
      <c r="AK119" s="178"/>
      <c r="AL119" s="179"/>
      <c r="AM119" s="179"/>
      <c r="AN119" s="179"/>
      <c r="AO119" s="179"/>
      <c r="AP119" s="179"/>
      <c r="AQ119" s="180"/>
      <c r="AR119" s="178"/>
      <c r="AS119" s="179"/>
      <c r="AT119" s="179"/>
      <c r="AU119" s="179"/>
      <c r="AV119" s="179"/>
      <c r="AW119" s="179"/>
      <c r="AX119" s="180"/>
      <c r="AY119" s="178"/>
      <c r="AZ119" s="179"/>
      <c r="BA119" s="181"/>
      <c r="BB119" s="634"/>
      <c r="BC119" s="635"/>
      <c r="BD119" s="595"/>
      <c r="BE119" s="596"/>
      <c r="BF119" s="597"/>
      <c r="BG119" s="598"/>
      <c r="BH119" s="598"/>
      <c r="BI119" s="598"/>
      <c r="BJ119" s="599"/>
    </row>
    <row r="120" spans="2:62" ht="20.25" customHeight="1">
      <c r="B120" s="636"/>
      <c r="C120" s="637"/>
      <c r="D120" s="638"/>
      <c r="E120" s="188"/>
      <c r="F120" s="189">
        <f>C119</f>
        <v>0</v>
      </c>
      <c r="G120" s="188"/>
      <c r="H120" s="189">
        <f>I119</f>
        <v>0</v>
      </c>
      <c r="I120" s="639"/>
      <c r="J120" s="640"/>
      <c r="K120" s="641"/>
      <c r="L120" s="642"/>
      <c r="M120" s="642"/>
      <c r="N120" s="638"/>
      <c r="O120" s="628"/>
      <c r="P120" s="629"/>
      <c r="Q120" s="629"/>
      <c r="R120" s="629"/>
      <c r="S120" s="630"/>
      <c r="T120" s="182" t="s">
        <v>135</v>
      </c>
      <c r="U120" s="183"/>
      <c r="V120" s="18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611">
        <f>IF($BE$3="４週",SUM(W120:AX120),IF($BE$3="暦月",SUM(W120:BA120),""))</f>
        <v>0</v>
      </c>
      <c r="BC120" s="612"/>
      <c r="BD120" s="613">
        <f>IF($BE$3="４週",BB120/4,IF($BE$3="暦月",(BB120/($BE$8/7)),""))</f>
        <v>0</v>
      </c>
      <c r="BE120" s="612"/>
      <c r="BF120" s="608"/>
      <c r="BG120" s="609"/>
      <c r="BH120" s="609"/>
      <c r="BI120" s="609"/>
      <c r="BJ120" s="610"/>
    </row>
    <row r="121" spans="2:62" ht="20.25" customHeight="1">
      <c r="B121" s="614">
        <f>B119+1</f>
        <v>54</v>
      </c>
      <c r="C121" s="616"/>
      <c r="D121" s="617"/>
      <c r="E121" s="165"/>
      <c r="F121" s="166"/>
      <c r="G121" s="165"/>
      <c r="H121" s="166"/>
      <c r="I121" s="620"/>
      <c r="J121" s="621"/>
      <c r="K121" s="624"/>
      <c r="L121" s="625"/>
      <c r="M121" s="625"/>
      <c r="N121" s="617"/>
      <c r="O121" s="628"/>
      <c r="P121" s="629"/>
      <c r="Q121" s="629"/>
      <c r="R121" s="629"/>
      <c r="S121" s="630"/>
      <c r="T121" s="185" t="s">
        <v>134</v>
      </c>
      <c r="U121" s="186"/>
      <c r="V121" s="187"/>
      <c r="W121" s="178"/>
      <c r="X121" s="179"/>
      <c r="Y121" s="179"/>
      <c r="Z121" s="179"/>
      <c r="AA121" s="179"/>
      <c r="AB121" s="179"/>
      <c r="AC121" s="180"/>
      <c r="AD121" s="178"/>
      <c r="AE121" s="179"/>
      <c r="AF121" s="179"/>
      <c r="AG121" s="179"/>
      <c r="AH121" s="179"/>
      <c r="AI121" s="179"/>
      <c r="AJ121" s="180"/>
      <c r="AK121" s="178"/>
      <c r="AL121" s="179"/>
      <c r="AM121" s="179"/>
      <c r="AN121" s="179"/>
      <c r="AO121" s="179"/>
      <c r="AP121" s="179"/>
      <c r="AQ121" s="180"/>
      <c r="AR121" s="178"/>
      <c r="AS121" s="179"/>
      <c r="AT121" s="179"/>
      <c r="AU121" s="179"/>
      <c r="AV121" s="179"/>
      <c r="AW121" s="179"/>
      <c r="AX121" s="180"/>
      <c r="AY121" s="178"/>
      <c r="AZ121" s="179"/>
      <c r="BA121" s="181"/>
      <c r="BB121" s="634"/>
      <c r="BC121" s="635"/>
      <c r="BD121" s="595"/>
      <c r="BE121" s="596"/>
      <c r="BF121" s="597"/>
      <c r="BG121" s="598"/>
      <c r="BH121" s="598"/>
      <c r="BI121" s="598"/>
      <c r="BJ121" s="599"/>
    </row>
    <row r="122" spans="2:62" ht="20.25" customHeight="1">
      <c r="B122" s="636"/>
      <c r="C122" s="637"/>
      <c r="D122" s="638"/>
      <c r="E122" s="188"/>
      <c r="F122" s="189">
        <f>C121</f>
        <v>0</v>
      </c>
      <c r="G122" s="188"/>
      <c r="H122" s="189">
        <f>I121</f>
        <v>0</v>
      </c>
      <c r="I122" s="639"/>
      <c r="J122" s="640"/>
      <c r="K122" s="641"/>
      <c r="L122" s="642"/>
      <c r="M122" s="642"/>
      <c r="N122" s="638"/>
      <c r="O122" s="628"/>
      <c r="P122" s="629"/>
      <c r="Q122" s="629"/>
      <c r="R122" s="629"/>
      <c r="S122" s="630"/>
      <c r="T122" s="182" t="s">
        <v>135</v>
      </c>
      <c r="U122" s="183"/>
      <c r="V122" s="18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611">
        <f>IF($BE$3="４週",SUM(W122:AX122),IF($BE$3="暦月",SUM(W122:BA122),""))</f>
        <v>0</v>
      </c>
      <c r="BC122" s="612"/>
      <c r="BD122" s="613">
        <f>IF($BE$3="４週",BB122/4,IF($BE$3="暦月",(BB122/($BE$8/7)),""))</f>
        <v>0</v>
      </c>
      <c r="BE122" s="612"/>
      <c r="BF122" s="608"/>
      <c r="BG122" s="609"/>
      <c r="BH122" s="609"/>
      <c r="BI122" s="609"/>
      <c r="BJ122" s="610"/>
    </row>
    <row r="123" spans="2:62" ht="20.25" customHeight="1">
      <c r="B123" s="614">
        <f>B121+1</f>
        <v>55</v>
      </c>
      <c r="C123" s="616"/>
      <c r="D123" s="617"/>
      <c r="E123" s="165"/>
      <c r="F123" s="166"/>
      <c r="G123" s="165"/>
      <c r="H123" s="166"/>
      <c r="I123" s="620"/>
      <c r="J123" s="621"/>
      <c r="K123" s="624"/>
      <c r="L123" s="625"/>
      <c r="M123" s="625"/>
      <c r="N123" s="617"/>
      <c r="O123" s="628"/>
      <c r="P123" s="629"/>
      <c r="Q123" s="629"/>
      <c r="R123" s="629"/>
      <c r="S123" s="630"/>
      <c r="T123" s="185" t="s">
        <v>134</v>
      </c>
      <c r="U123" s="186"/>
      <c r="V123" s="187"/>
      <c r="W123" s="178"/>
      <c r="X123" s="179"/>
      <c r="Y123" s="179"/>
      <c r="Z123" s="179"/>
      <c r="AA123" s="179"/>
      <c r="AB123" s="179"/>
      <c r="AC123" s="180"/>
      <c r="AD123" s="178"/>
      <c r="AE123" s="179"/>
      <c r="AF123" s="179"/>
      <c r="AG123" s="179"/>
      <c r="AH123" s="179"/>
      <c r="AI123" s="179"/>
      <c r="AJ123" s="180"/>
      <c r="AK123" s="178"/>
      <c r="AL123" s="179"/>
      <c r="AM123" s="179"/>
      <c r="AN123" s="179"/>
      <c r="AO123" s="179"/>
      <c r="AP123" s="179"/>
      <c r="AQ123" s="180"/>
      <c r="AR123" s="178"/>
      <c r="AS123" s="179"/>
      <c r="AT123" s="179"/>
      <c r="AU123" s="179"/>
      <c r="AV123" s="179"/>
      <c r="AW123" s="179"/>
      <c r="AX123" s="180"/>
      <c r="AY123" s="178"/>
      <c r="AZ123" s="179"/>
      <c r="BA123" s="181"/>
      <c r="BB123" s="634"/>
      <c r="BC123" s="635"/>
      <c r="BD123" s="595"/>
      <c r="BE123" s="596"/>
      <c r="BF123" s="597"/>
      <c r="BG123" s="598"/>
      <c r="BH123" s="598"/>
      <c r="BI123" s="598"/>
      <c r="BJ123" s="599"/>
    </row>
    <row r="124" spans="2:62" ht="20.25" customHeight="1">
      <c r="B124" s="636"/>
      <c r="C124" s="637"/>
      <c r="D124" s="638"/>
      <c r="E124" s="188"/>
      <c r="F124" s="189">
        <f>C123</f>
        <v>0</v>
      </c>
      <c r="G124" s="188"/>
      <c r="H124" s="189">
        <f>I123</f>
        <v>0</v>
      </c>
      <c r="I124" s="639"/>
      <c r="J124" s="640"/>
      <c r="K124" s="641"/>
      <c r="L124" s="642"/>
      <c r="M124" s="642"/>
      <c r="N124" s="638"/>
      <c r="O124" s="628"/>
      <c r="P124" s="629"/>
      <c r="Q124" s="629"/>
      <c r="R124" s="629"/>
      <c r="S124" s="630"/>
      <c r="T124" s="182" t="s">
        <v>135</v>
      </c>
      <c r="U124" s="183"/>
      <c r="V124" s="18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611">
        <f>IF($BE$3="４週",SUM(W124:AX124),IF($BE$3="暦月",SUM(W124:BA124),""))</f>
        <v>0</v>
      </c>
      <c r="BC124" s="612"/>
      <c r="BD124" s="613">
        <f>IF($BE$3="４週",BB124/4,IF($BE$3="暦月",(BB124/($BE$8/7)),""))</f>
        <v>0</v>
      </c>
      <c r="BE124" s="612"/>
      <c r="BF124" s="608"/>
      <c r="BG124" s="609"/>
      <c r="BH124" s="609"/>
      <c r="BI124" s="609"/>
      <c r="BJ124" s="610"/>
    </row>
    <row r="125" spans="2:62" ht="20.25" customHeight="1">
      <c r="B125" s="614">
        <f>B123+1</f>
        <v>56</v>
      </c>
      <c r="C125" s="616"/>
      <c r="D125" s="617"/>
      <c r="E125" s="165"/>
      <c r="F125" s="166"/>
      <c r="G125" s="165"/>
      <c r="H125" s="166"/>
      <c r="I125" s="620"/>
      <c r="J125" s="621"/>
      <c r="K125" s="624"/>
      <c r="L125" s="625"/>
      <c r="M125" s="625"/>
      <c r="N125" s="617"/>
      <c r="O125" s="628"/>
      <c r="P125" s="629"/>
      <c r="Q125" s="629"/>
      <c r="R125" s="629"/>
      <c r="S125" s="630"/>
      <c r="T125" s="185" t="s">
        <v>134</v>
      </c>
      <c r="U125" s="186"/>
      <c r="V125" s="187"/>
      <c r="W125" s="178"/>
      <c r="X125" s="179"/>
      <c r="Y125" s="179"/>
      <c r="Z125" s="179"/>
      <c r="AA125" s="179"/>
      <c r="AB125" s="179"/>
      <c r="AC125" s="180"/>
      <c r="AD125" s="178"/>
      <c r="AE125" s="179"/>
      <c r="AF125" s="179"/>
      <c r="AG125" s="179"/>
      <c r="AH125" s="179"/>
      <c r="AI125" s="179"/>
      <c r="AJ125" s="180"/>
      <c r="AK125" s="178"/>
      <c r="AL125" s="179"/>
      <c r="AM125" s="179"/>
      <c r="AN125" s="179"/>
      <c r="AO125" s="179"/>
      <c r="AP125" s="179"/>
      <c r="AQ125" s="180"/>
      <c r="AR125" s="178"/>
      <c r="AS125" s="179"/>
      <c r="AT125" s="179"/>
      <c r="AU125" s="179"/>
      <c r="AV125" s="179"/>
      <c r="AW125" s="179"/>
      <c r="AX125" s="180"/>
      <c r="AY125" s="178"/>
      <c r="AZ125" s="179"/>
      <c r="BA125" s="181"/>
      <c r="BB125" s="634"/>
      <c r="BC125" s="635"/>
      <c r="BD125" s="595"/>
      <c r="BE125" s="596"/>
      <c r="BF125" s="597"/>
      <c r="BG125" s="598"/>
      <c r="BH125" s="598"/>
      <c r="BI125" s="598"/>
      <c r="BJ125" s="599"/>
    </row>
    <row r="126" spans="2:62" ht="20.25" customHeight="1">
      <c r="B126" s="636"/>
      <c r="C126" s="637"/>
      <c r="D126" s="638"/>
      <c r="E126" s="188"/>
      <c r="F126" s="189">
        <f>C125</f>
        <v>0</v>
      </c>
      <c r="G126" s="188"/>
      <c r="H126" s="189">
        <f>I125</f>
        <v>0</v>
      </c>
      <c r="I126" s="639"/>
      <c r="J126" s="640"/>
      <c r="K126" s="641"/>
      <c r="L126" s="642"/>
      <c r="M126" s="642"/>
      <c r="N126" s="638"/>
      <c r="O126" s="628"/>
      <c r="P126" s="629"/>
      <c r="Q126" s="629"/>
      <c r="R126" s="629"/>
      <c r="S126" s="630"/>
      <c r="T126" s="182" t="s">
        <v>135</v>
      </c>
      <c r="U126" s="183"/>
      <c r="V126" s="18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611">
        <f>IF($BE$3="４週",SUM(W126:AX126),IF($BE$3="暦月",SUM(W126:BA126),""))</f>
        <v>0</v>
      </c>
      <c r="BC126" s="612"/>
      <c r="BD126" s="613">
        <f>IF($BE$3="４週",BB126/4,IF($BE$3="暦月",(BB126/($BE$8/7)),""))</f>
        <v>0</v>
      </c>
      <c r="BE126" s="612"/>
      <c r="BF126" s="608"/>
      <c r="BG126" s="609"/>
      <c r="BH126" s="609"/>
      <c r="BI126" s="609"/>
      <c r="BJ126" s="610"/>
    </row>
    <row r="127" spans="2:62" ht="20.25" customHeight="1">
      <c r="B127" s="614">
        <f>B125+1</f>
        <v>57</v>
      </c>
      <c r="C127" s="616"/>
      <c r="D127" s="617"/>
      <c r="E127" s="165"/>
      <c r="F127" s="166"/>
      <c r="G127" s="165"/>
      <c r="H127" s="166"/>
      <c r="I127" s="620"/>
      <c r="J127" s="621"/>
      <c r="K127" s="624"/>
      <c r="L127" s="625"/>
      <c r="M127" s="625"/>
      <c r="N127" s="617"/>
      <c r="O127" s="628"/>
      <c r="P127" s="629"/>
      <c r="Q127" s="629"/>
      <c r="R127" s="629"/>
      <c r="S127" s="630"/>
      <c r="T127" s="185" t="s">
        <v>134</v>
      </c>
      <c r="U127" s="186"/>
      <c r="V127" s="187"/>
      <c r="W127" s="178"/>
      <c r="X127" s="179"/>
      <c r="Y127" s="179"/>
      <c r="Z127" s="179"/>
      <c r="AA127" s="179"/>
      <c r="AB127" s="179"/>
      <c r="AC127" s="180"/>
      <c r="AD127" s="178"/>
      <c r="AE127" s="179"/>
      <c r="AF127" s="179"/>
      <c r="AG127" s="179"/>
      <c r="AH127" s="179"/>
      <c r="AI127" s="179"/>
      <c r="AJ127" s="180"/>
      <c r="AK127" s="178"/>
      <c r="AL127" s="179"/>
      <c r="AM127" s="179"/>
      <c r="AN127" s="179"/>
      <c r="AO127" s="179"/>
      <c r="AP127" s="179"/>
      <c r="AQ127" s="180"/>
      <c r="AR127" s="178"/>
      <c r="AS127" s="179"/>
      <c r="AT127" s="179"/>
      <c r="AU127" s="179"/>
      <c r="AV127" s="179"/>
      <c r="AW127" s="179"/>
      <c r="AX127" s="180"/>
      <c r="AY127" s="178"/>
      <c r="AZ127" s="179"/>
      <c r="BA127" s="181"/>
      <c r="BB127" s="634"/>
      <c r="BC127" s="635"/>
      <c r="BD127" s="595"/>
      <c r="BE127" s="596"/>
      <c r="BF127" s="597"/>
      <c r="BG127" s="598"/>
      <c r="BH127" s="598"/>
      <c r="BI127" s="598"/>
      <c r="BJ127" s="599"/>
    </row>
    <row r="128" spans="2:62" ht="20.25" customHeight="1">
      <c r="B128" s="636"/>
      <c r="C128" s="637"/>
      <c r="D128" s="638"/>
      <c r="E128" s="188"/>
      <c r="F128" s="189">
        <f>C127</f>
        <v>0</v>
      </c>
      <c r="G128" s="188"/>
      <c r="H128" s="189">
        <f>I127</f>
        <v>0</v>
      </c>
      <c r="I128" s="639"/>
      <c r="J128" s="640"/>
      <c r="K128" s="641"/>
      <c r="L128" s="642"/>
      <c r="M128" s="642"/>
      <c r="N128" s="638"/>
      <c r="O128" s="628"/>
      <c r="P128" s="629"/>
      <c r="Q128" s="629"/>
      <c r="R128" s="629"/>
      <c r="S128" s="630"/>
      <c r="T128" s="182" t="s">
        <v>135</v>
      </c>
      <c r="U128" s="183"/>
      <c r="V128" s="18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611">
        <f>IF($BE$3="４週",SUM(W128:AX128),IF($BE$3="暦月",SUM(W128:BA128),""))</f>
        <v>0</v>
      </c>
      <c r="BC128" s="612"/>
      <c r="BD128" s="613">
        <f>IF($BE$3="４週",BB128/4,IF($BE$3="暦月",(BB128/($BE$8/7)),""))</f>
        <v>0</v>
      </c>
      <c r="BE128" s="612"/>
      <c r="BF128" s="608"/>
      <c r="BG128" s="609"/>
      <c r="BH128" s="609"/>
      <c r="BI128" s="609"/>
      <c r="BJ128" s="610"/>
    </row>
    <row r="129" spans="2:62" ht="20.25" customHeight="1">
      <c r="B129" s="614">
        <f>B127+1</f>
        <v>58</v>
      </c>
      <c r="C129" s="616"/>
      <c r="D129" s="617"/>
      <c r="E129" s="165"/>
      <c r="F129" s="166"/>
      <c r="G129" s="165"/>
      <c r="H129" s="166"/>
      <c r="I129" s="620"/>
      <c r="J129" s="621"/>
      <c r="K129" s="624"/>
      <c r="L129" s="625"/>
      <c r="M129" s="625"/>
      <c r="N129" s="617"/>
      <c r="O129" s="628"/>
      <c r="P129" s="629"/>
      <c r="Q129" s="629"/>
      <c r="R129" s="629"/>
      <c r="S129" s="630"/>
      <c r="T129" s="185" t="s">
        <v>134</v>
      </c>
      <c r="U129" s="186"/>
      <c r="V129" s="187"/>
      <c r="W129" s="178"/>
      <c r="X129" s="179"/>
      <c r="Y129" s="179"/>
      <c r="Z129" s="179"/>
      <c r="AA129" s="179"/>
      <c r="AB129" s="179"/>
      <c r="AC129" s="180"/>
      <c r="AD129" s="178"/>
      <c r="AE129" s="179"/>
      <c r="AF129" s="179"/>
      <c r="AG129" s="179"/>
      <c r="AH129" s="179"/>
      <c r="AI129" s="179"/>
      <c r="AJ129" s="180"/>
      <c r="AK129" s="178"/>
      <c r="AL129" s="179"/>
      <c r="AM129" s="179"/>
      <c r="AN129" s="179"/>
      <c r="AO129" s="179"/>
      <c r="AP129" s="179"/>
      <c r="AQ129" s="180"/>
      <c r="AR129" s="178"/>
      <c r="AS129" s="179"/>
      <c r="AT129" s="179"/>
      <c r="AU129" s="179"/>
      <c r="AV129" s="179"/>
      <c r="AW129" s="179"/>
      <c r="AX129" s="180"/>
      <c r="AY129" s="178"/>
      <c r="AZ129" s="179"/>
      <c r="BA129" s="181"/>
      <c r="BB129" s="634"/>
      <c r="BC129" s="635"/>
      <c r="BD129" s="595"/>
      <c r="BE129" s="596"/>
      <c r="BF129" s="597"/>
      <c r="BG129" s="598"/>
      <c r="BH129" s="598"/>
      <c r="BI129" s="598"/>
      <c r="BJ129" s="599"/>
    </row>
    <row r="130" spans="2:62" ht="20.25" customHeight="1">
      <c r="B130" s="636"/>
      <c r="C130" s="637"/>
      <c r="D130" s="638"/>
      <c r="E130" s="188"/>
      <c r="F130" s="189">
        <f>C129</f>
        <v>0</v>
      </c>
      <c r="G130" s="188"/>
      <c r="H130" s="189">
        <f>I129</f>
        <v>0</v>
      </c>
      <c r="I130" s="639"/>
      <c r="J130" s="640"/>
      <c r="K130" s="641"/>
      <c r="L130" s="642"/>
      <c r="M130" s="642"/>
      <c r="N130" s="638"/>
      <c r="O130" s="628"/>
      <c r="P130" s="629"/>
      <c r="Q130" s="629"/>
      <c r="R130" s="629"/>
      <c r="S130" s="630"/>
      <c r="T130" s="182" t="s">
        <v>135</v>
      </c>
      <c r="U130" s="183"/>
      <c r="V130" s="18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611">
        <f>IF($BE$3="４週",SUM(W130:AX130),IF($BE$3="暦月",SUM(W130:BA130),""))</f>
        <v>0</v>
      </c>
      <c r="BC130" s="612"/>
      <c r="BD130" s="613">
        <f>IF($BE$3="４週",BB130/4,IF($BE$3="暦月",(BB130/($BE$8/7)),""))</f>
        <v>0</v>
      </c>
      <c r="BE130" s="612"/>
      <c r="BF130" s="608"/>
      <c r="BG130" s="609"/>
      <c r="BH130" s="609"/>
      <c r="BI130" s="609"/>
      <c r="BJ130" s="610"/>
    </row>
    <row r="131" spans="2:62" ht="20.25" customHeight="1">
      <c r="B131" s="614">
        <f>B129+1</f>
        <v>59</v>
      </c>
      <c r="C131" s="616"/>
      <c r="D131" s="617"/>
      <c r="E131" s="165"/>
      <c r="F131" s="166"/>
      <c r="G131" s="165"/>
      <c r="H131" s="166"/>
      <c r="I131" s="620"/>
      <c r="J131" s="621"/>
      <c r="K131" s="624"/>
      <c r="L131" s="625"/>
      <c r="M131" s="625"/>
      <c r="N131" s="617"/>
      <c r="O131" s="628"/>
      <c r="P131" s="629"/>
      <c r="Q131" s="629"/>
      <c r="R131" s="629"/>
      <c r="S131" s="630"/>
      <c r="T131" s="185" t="s">
        <v>134</v>
      </c>
      <c r="U131" s="186"/>
      <c r="V131" s="187"/>
      <c r="W131" s="178"/>
      <c r="X131" s="179"/>
      <c r="Y131" s="179"/>
      <c r="Z131" s="179"/>
      <c r="AA131" s="179"/>
      <c r="AB131" s="179"/>
      <c r="AC131" s="180"/>
      <c r="AD131" s="178"/>
      <c r="AE131" s="179"/>
      <c r="AF131" s="179"/>
      <c r="AG131" s="179"/>
      <c r="AH131" s="179"/>
      <c r="AI131" s="179"/>
      <c r="AJ131" s="180"/>
      <c r="AK131" s="178"/>
      <c r="AL131" s="179"/>
      <c r="AM131" s="179"/>
      <c r="AN131" s="179"/>
      <c r="AO131" s="179"/>
      <c r="AP131" s="179"/>
      <c r="AQ131" s="180"/>
      <c r="AR131" s="178"/>
      <c r="AS131" s="179"/>
      <c r="AT131" s="179"/>
      <c r="AU131" s="179"/>
      <c r="AV131" s="179"/>
      <c r="AW131" s="179"/>
      <c r="AX131" s="180"/>
      <c r="AY131" s="178"/>
      <c r="AZ131" s="179"/>
      <c r="BA131" s="181"/>
      <c r="BB131" s="634"/>
      <c r="BC131" s="635"/>
      <c r="BD131" s="595"/>
      <c r="BE131" s="596"/>
      <c r="BF131" s="597"/>
      <c r="BG131" s="598"/>
      <c r="BH131" s="598"/>
      <c r="BI131" s="598"/>
      <c r="BJ131" s="599"/>
    </row>
    <row r="132" spans="2:62" ht="20.25" customHeight="1">
      <c r="B132" s="636"/>
      <c r="C132" s="637"/>
      <c r="D132" s="638"/>
      <c r="E132" s="188"/>
      <c r="F132" s="189">
        <f>C131</f>
        <v>0</v>
      </c>
      <c r="G132" s="188"/>
      <c r="H132" s="189">
        <f>I131</f>
        <v>0</v>
      </c>
      <c r="I132" s="639"/>
      <c r="J132" s="640"/>
      <c r="K132" s="641"/>
      <c r="L132" s="642"/>
      <c r="M132" s="642"/>
      <c r="N132" s="638"/>
      <c r="O132" s="628"/>
      <c r="P132" s="629"/>
      <c r="Q132" s="629"/>
      <c r="R132" s="629"/>
      <c r="S132" s="630"/>
      <c r="T132" s="182" t="s">
        <v>135</v>
      </c>
      <c r="U132" s="183"/>
      <c r="V132" s="18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611">
        <f>IF($BE$3="４週",SUM(W132:AX132),IF($BE$3="暦月",SUM(W132:BA132),""))</f>
        <v>0</v>
      </c>
      <c r="BC132" s="612"/>
      <c r="BD132" s="613">
        <f>IF($BE$3="４週",BB132/4,IF($BE$3="暦月",(BB132/($BE$8/7)),""))</f>
        <v>0</v>
      </c>
      <c r="BE132" s="612"/>
      <c r="BF132" s="608"/>
      <c r="BG132" s="609"/>
      <c r="BH132" s="609"/>
      <c r="BI132" s="609"/>
      <c r="BJ132" s="610"/>
    </row>
    <row r="133" spans="2:62" ht="20.25" customHeight="1">
      <c r="B133" s="614">
        <f>B131+1</f>
        <v>60</v>
      </c>
      <c r="C133" s="616"/>
      <c r="D133" s="617"/>
      <c r="E133" s="165"/>
      <c r="F133" s="166"/>
      <c r="G133" s="165"/>
      <c r="H133" s="166"/>
      <c r="I133" s="620"/>
      <c r="J133" s="621"/>
      <c r="K133" s="624"/>
      <c r="L133" s="625"/>
      <c r="M133" s="625"/>
      <c r="N133" s="617"/>
      <c r="O133" s="628"/>
      <c r="P133" s="629"/>
      <c r="Q133" s="629"/>
      <c r="R133" s="629"/>
      <c r="S133" s="630"/>
      <c r="T133" s="185" t="s">
        <v>134</v>
      </c>
      <c r="U133" s="186"/>
      <c r="V133" s="187"/>
      <c r="W133" s="178"/>
      <c r="X133" s="179"/>
      <c r="Y133" s="179"/>
      <c r="Z133" s="179"/>
      <c r="AA133" s="179"/>
      <c r="AB133" s="179"/>
      <c r="AC133" s="180"/>
      <c r="AD133" s="178"/>
      <c r="AE133" s="179"/>
      <c r="AF133" s="179"/>
      <c r="AG133" s="179"/>
      <c r="AH133" s="179"/>
      <c r="AI133" s="179"/>
      <c r="AJ133" s="180"/>
      <c r="AK133" s="178"/>
      <c r="AL133" s="179"/>
      <c r="AM133" s="179"/>
      <c r="AN133" s="179"/>
      <c r="AO133" s="179"/>
      <c r="AP133" s="179"/>
      <c r="AQ133" s="180"/>
      <c r="AR133" s="178"/>
      <c r="AS133" s="179"/>
      <c r="AT133" s="179"/>
      <c r="AU133" s="179"/>
      <c r="AV133" s="179"/>
      <c r="AW133" s="179"/>
      <c r="AX133" s="180"/>
      <c r="AY133" s="178"/>
      <c r="AZ133" s="179"/>
      <c r="BA133" s="181"/>
      <c r="BB133" s="634"/>
      <c r="BC133" s="635"/>
      <c r="BD133" s="595"/>
      <c r="BE133" s="596"/>
      <c r="BF133" s="597"/>
      <c r="BG133" s="598"/>
      <c r="BH133" s="598"/>
      <c r="BI133" s="598"/>
      <c r="BJ133" s="599"/>
    </row>
    <row r="134" spans="2:62" ht="20.25" customHeight="1">
      <c r="B134" s="636"/>
      <c r="C134" s="637"/>
      <c r="D134" s="638"/>
      <c r="E134" s="188"/>
      <c r="F134" s="189">
        <f>C133</f>
        <v>0</v>
      </c>
      <c r="G134" s="188"/>
      <c r="H134" s="189">
        <f>I133</f>
        <v>0</v>
      </c>
      <c r="I134" s="639"/>
      <c r="J134" s="640"/>
      <c r="K134" s="641"/>
      <c r="L134" s="642"/>
      <c r="M134" s="642"/>
      <c r="N134" s="638"/>
      <c r="O134" s="628"/>
      <c r="P134" s="629"/>
      <c r="Q134" s="629"/>
      <c r="R134" s="629"/>
      <c r="S134" s="630"/>
      <c r="T134" s="182" t="s">
        <v>135</v>
      </c>
      <c r="U134" s="183"/>
      <c r="V134" s="18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611">
        <f>IF($BE$3="４週",SUM(W134:AX134),IF($BE$3="暦月",SUM(W134:BA134),""))</f>
        <v>0</v>
      </c>
      <c r="BC134" s="612"/>
      <c r="BD134" s="613">
        <f>IF($BE$3="４週",BB134/4,IF($BE$3="暦月",(BB134/($BE$8/7)),""))</f>
        <v>0</v>
      </c>
      <c r="BE134" s="612"/>
      <c r="BF134" s="608"/>
      <c r="BG134" s="609"/>
      <c r="BH134" s="609"/>
      <c r="BI134" s="609"/>
      <c r="BJ134" s="610"/>
    </row>
    <row r="135" spans="2:62" ht="20.25" customHeight="1">
      <c r="B135" s="614">
        <f>B133+1</f>
        <v>61</v>
      </c>
      <c r="C135" s="616"/>
      <c r="D135" s="617"/>
      <c r="E135" s="165"/>
      <c r="F135" s="166"/>
      <c r="G135" s="165"/>
      <c r="H135" s="166"/>
      <c r="I135" s="620"/>
      <c r="J135" s="621"/>
      <c r="K135" s="624"/>
      <c r="L135" s="625"/>
      <c r="M135" s="625"/>
      <c r="N135" s="617"/>
      <c r="O135" s="628"/>
      <c r="P135" s="629"/>
      <c r="Q135" s="629"/>
      <c r="R135" s="629"/>
      <c r="S135" s="630"/>
      <c r="T135" s="185" t="s">
        <v>134</v>
      </c>
      <c r="U135" s="186"/>
      <c r="V135" s="187"/>
      <c r="W135" s="178"/>
      <c r="X135" s="179"/>
      <c r="Y135" s="179"/>
      <c r="Z135" s="179"/>
      <c r="AA135" s="179"/>
      <c r="AB135" s="179"/>
      <c r="AC135" s="180"/>
      <c r="AD135" s="178"/>
      <c r="AE135" s="179"/>
      <c r="AF135" s="179"/>
      <c r="AG135" s="179"/>
      <c r="AH135" s="179"/>
      <c r="AI135" s="179"/>
      <c r="AJ135" s="180"/>
      <c r="AK135" s="178"/>
      <c r="AL135" s="179"/>
      <c r="AM135" s="179"/>
      <c r="AN135" s="179"/>
      <c r="AO135" s="179"/>
      <c r="AP135" s="179"/>
      <c r="AQ135" s="180"/>
      <c r="AR135" s="178"/>
      <c r="AS135" s="179"/>
      <c r="AT135" s="179"/>
      <c r="AU135" s="179"/>
      <c r="AV135" s="179"/>
      <c r="AW135" s="179"/>
      <c r="AX135" s="180"/>
      <c r="AY135" s="178"/>
      <c r="AZ135" s="179"/>
      <c r="BA135" s="181"/>
      <c r="BB135" s="634"/>
      <c r="BC135" s="635"/>
      <c r="BD135" s="595"/>
      <c r="BE135" s="596"/>
      <c r="BF135" s="597"/>
      <c r="BG135" s="598"/>
      <c r="BH135" s="598"/>
      <c r="BI135" s="598"/>
      <c r="BJ135" s="599"/>
    </row>
    <row r="136" spans="2:62" ht="20.25" customHeight="1">
      <c r="B136" s="636"/>
      <c r="C136" s="637"/>
      <c r="D136" s="638"/>
      <c r="E136" s="188"/>
      <c r="F136" s="189">
        <f>C135</f>
        <v>0</v>
      </c>
      <c r="G136" s="188"/>
      <c r="H136" s="189">
        <f>I135</f>
        <v>0</v>
      </c>
      <c r="I136" s="639"/>
      <c r="J136" s="640"/>
      <c r="K136" s="641"/>
      <c r="L136" s="642"/>
      <c r="M136" s="642"/>
      <c r="N136" s="638"/>
      <c r="O136" s="628"/>
      <c r="P136" s="629"/>
      <c r="Q136" s="629"/>
      <c r="R136" s="629"/>
      <c r="S136" s="630"/>
      <c r="T136" s="182" t="s">
        <v>135</v>
      </c>
      <c r="U136" s="183"/>
      <c r="V136" s="18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611">
        <f>IF($BE$3="４週",SUM(W136:AX136),IF($BE$3="暦月",SUM(W136:BA136),""))</f>
        <v>0</v>
      </c>
      <c r="BC136" s="612"/>
      <c r="BD136" s="613">
        <f>IF($BE$3="４週",BB136/4,IF($BE$3="暦月",(BB136/($BE$8/7)),""))</f>
        <v>0</v>
      </c>
      <c r="BE136" s="612"/>
      <c r="BF136" s="608"/>
      <c r="BG136" s="609"/>
      <c r="BH136" s="609"/>
      <c r="BI136" s="609"/>
      <c r="BJ136" s="610"/>
    </row>
    <row r="137" spans="2:62" ht="20.25" customHeight="1">
      <c r="B137" s="614">
        <f>B135+1</f>
        <v>62</v>
      </c>
      <c r="C137" s="616"/>
      <c r="D137" s="617"/>
      <c r="E137" s="165"/>
      <c r="F137" s="166"/>
      <c r="G137" s="165"/>
      <c r="H137" s="166"/>
      <c r="I137" s="620"/>
      <c r="J137" s="621"/>
      <c r="K137" s="624"/>
      <c r="L137" s="625"/>
      <c r="M137" s="625"/>
      <c r="N137" s="617"/>
      <c r="O137" s="628"/>
      <c r="P137" s="629"/>
      <c r="Q137" s="629"/>
      <c r="R137" s="629"/>
      <c r="S137" s="630"/>
      <c r="T137" s="185" t="s">
        <v>134</v>
      </c>
      <c r="U137" s="186"/>
      <c r="V137" s="187"/>
      <c r="W137" s="178"/>
      <c r="X137" s="179"/>
      <c r="Y137" s="179"/>
      <c r="Z137" s="179"/>
      <c r="AA137" s="179"/>
      <c r="AB137" s="179"/>
      <c r="AC137" s="180"/>
      <c r="AD137" s="178"/>
      <c r="AE137" s="179"/>
      <c r="AF137" s="179"/>
      <c r="AG137" s="179"/>
      <c r="AH137" s="179"/>
      <c r="AI137" s="179"/>
      <c r="AJ137" s="180"/>
      <c r="AK137" s="178"/>
      <c r="AL137" s="179"/>
      <c r="AM137" s="179"/>
      <c r="AN137" s="179"/>
      <c r="AO137" s="179"/>
      <c r="AP137" s="179"/>
      <c r="AQ137" s="180"/>
      <c r="AR137" s="178"/>
      <c r="AS137" s="179"/>
      <c r="AT137" s="179"/>
      <c r="AU137" s="179"/>
      <c r="AV137" s="179"/>
      <c r="AW137" s="179"/>
      <c r="AX137" s="180"/>
      <c r="AY137" s="178"/>
      <c r="AZ137" s="179"/>
      <c r="BA137" s="181"/>
      <c r="BB137" s="634"/>
      <c r="BC137" s="635"/>
      <c r="BD137" s="595"/>
      <c r="BE137" s="596"/>
      <c r="BF137" s="597"/>
      <c r="BG137" s="598"/>
      <c r="BH137" s="598"/>
      <c r="BI137" s="598"/>
      <c r="BJ137" s="599"/>
    </row>
    <row r="138" spans="2:62" ht="20.25" customHeight="1">
      <c r="B138" s="636"/>
      <c r="C138" s="637"/>
      <c r="D138" s="638"/>
      <c r="E138" s="188"/>
      <c r="F138" s="189">
        <f>C137</f>
        <v>0</v>
      </c>
      <c r="G138" s="188"/>
      <c r="H138" s="189">
        <f>I137</f>
        <v>0</v>
      </c>
      <c r="I138" s="639"/>
      <c r="J138" s="640"/>
      <c r="K138" s="641"/>
      <c r="L138" s="642"/>
      <c r="M138" s="642"/>
      <c r="N138" s="638"/>
      <c r="O138" s="628"/>
      <c r="P138" s="629"/>
      <c r="Q138" s="629"/>
      <c r="R138" s="629"/>
      <c r="S138" s="630"/>
      <c r="T138" s="182" t="s">
        <v>135</v>
      </c>
      <c r="U138" s="183"/>
      <c r="V138" s="18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611">
        <f>IF($BE$3="４週",SUM(W138:AX138),IF($BE$3="暦月",SUM(W138:BA138),""))</f>
        <v>0</v>
      </c>
      <c r="BC138" s="612"/>
      <c r="BD138" s="613">
        <f>IF($BE$3="４週",BB138/4,IF($BE$3="暦月",(BB138/($BE$8/7)),""))</f>
        <v>0</v>
      </c>
      <c r="BE138" s="612"/>
      <c r="BF138" s="608"/>
      <c r="BG138" s="609"/>
      <c r="BH138" s="609"/>
      <c r="BI138" s="609"/>
      <c r="BJ138" s="610"/>
    </row>
    <row r="139" spans="2:62" ht="20.25" customHeight="1">
      <c r="B139" s="614">
        <f>B137+1</f>
        <v>63</v>
      </c>
      <c r="C139" s="616"/>
      <c r="D139" s="617"/>
      <c r="E139" s="165"/>
      <c r="F139" s="166"/>
      <c r="G139" s="165"/>
      <c r="H139" s="166"/>
      <c r="I139" s="620"/>
      <c r="J139" s="621"/>
      <c r="K139" s="624"/>
      <c r="L139" s="625"/>
      <c r="M139" s="625"/>
      <c r="N139" s="617"/>
      <c r="O139" s="628"/>
      <c r="P139" s="629"/>
      <c r="Q139" s="629"/>
      <c r="R139" s="629"/>
      <c r="S139" s="630"/>
      <c r="T139" s="185" t="s">
        <v>134</v>
      </c>
      <c r="U139" s="186"/>
      <c r="V139" s="187"/>
      <c r="W139" s="178"/>
      <c r="X139" s="179"/>
      <c r="Y139" s="179"/>
      <c r="Z139" s="179"/>
      <c r="AA139" s="179"/>
      <c r="AB139" s="179"/>
      <c r="AC139" s="180"/>
      <c r="AD139" s="178"/>
      <c r="AE139" s="179"/>
      <c r="AF139" s="179"/>
      <c r="AG139" s="179"/>
      <c r="AH139" s="179"/>
      <c r="AI139" s="179"/>
      <c r="AJ139" s="180"/>
      <c r="AK139" s="178"/>
      <c r="AL139" s="179"/>
      <c r="AM139" s="179"/>
      <c r="AN139" s="179"/>
      <c r="AO139" s="179"/>
      <c r="AP139" s="179"/>
      <c r="AQ139" s="180"/>
      <c r="AR139" s="178"/>
      <c r="AS139" s="179"/>
      <c r="AT139" s="179"/>
      <c r="AU139" s="179"/>
      <c r="AV139" s="179"/>
      <c r="AW139" s="179"/>
      <c r="AX139" s="180"/>
      <c r="AY139" s="178"/>
      <c r="AZ139" s="179"/>
      <c r="BA139" s="181"/>
      <c r="BB139" s="634"/>
      <c r="BC139" s="635"/>
      <c r="BD139" s="595"/>
      <c r="BE139" s="596"/>
      <c r="BF139" s="597"/>
      <c r="BG139" s="598"/>
      <c r="BH139" s="598"/>
      <c r="BI139" s="598"/>
      <c r="BJ139" s="599"/>
    </row>
    <row r="140" spans="2:62" ht="20.25" customHeight="1">
      <c r="B140" s="636"/>
      <c r="C140" s="637"/>
      <c r="D140" s="638"/>
      <c r="E140" s="188"/>
      <c r="F140" s="189">
        <f>C139</f>
        <v>0</v>
      </c>
      <c r="G140" s="188"/>
      <c r="H140" s="189">
        <f>I139</f>
        <v>0</v>
      </c>
      <c r="I140" s="639"/>
      <c r="J140" s="640"/>
      <c r="K140" s="641"/>
      <c r="L140" s="642"/>
      <c r="M140" s="642"/>
      <c r="N140" s="638"/>
      <c r="O140" s="628"/>
      <c r="P140" s="629"/>
      <c r="Q140" s="629"/>
      <c r="R140" s="629"/>
      <c r="S140" s="630"/>
      <c r="T140" s="182" t="s">
        <v>135</v>
      </c>
      <c r="U140" s="183"/>
      <c r="V140" s="18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611">
        <f>IF($BE$3="４週",SUM(W140:AX140),IF($BE$3="暦月",SUM(W140:BA140),""))</f>
        <v>0</v>
      </c>
      <c r="BC140" s="612"/>
      <c r="BD140" s="613">
        <f>IF($BE$3="４週",BB140/4,IF($BE$3="暦月",(BB140/($BE$8/7)),""))</f>
        <v>0</v>
      </c>
      <c r="BE140" s="612"/>
      <c r="BF140" s="608"/>
      <c r="BG140" s="609"/>
      <c r="BH140" s="609"/>
      <c r="BI140" s="609"/>
      <c r="BJ140" s="610"/>
    </row>
    <row r="141" spans="2:62" ht="20.25" customHeight="1">
      <c r="B141" s="614">
        <f>B139+1</f>
        <v>64</v>
      </c>
      <c r="C141" s="616"/>
      <c r="D141" s="617"/>
      <c r="E141" s="165"/>
      <c r="F141" s="166"/>
      <c r="G141" s="165"/>
      <c r="H141" s="166"/>
      <c r="I141" s="620"/>
      <c r="J141" s="621"/>
      <c r="K141" s="624"/>
      <c r="L141" s="625"/>
      <c r="M141" s="625"/>
      <c r="N141" s="617"/>
      <c r="O141" s="628"/>
      <c r="P141" s="629"/>
      <c r="Q141" s="629"/>
      <c r="R141" s="629"/>
      <c r="S141" s="630"/>
      <c r="T141" s="185" t="s">
        <v>134</v>
      </c>
      <c r="U141" s="186"/>
      <c r="V141" s="187"/>
      <c r="W141" s="178"/>
      <c r="X141" s="179"/>
      <c r="Y141" s="179"/>
      <c r="Z141" s="179"/>
      <c r="AA141" s="179"/>
      <c r="AB141" s="179"/>
      <c r="AC141" s="180"/>
      <c r="AD141" s="178"/>
      <c r="AE141" s="179"/>
      <c r="AF141" s="179"/>
      <c r="AG141" s="179"/>
      <c r="AH141" s="179"/>
      <c r="AI141" s="179"/>
      <c r="AJ141" s="180"/>
      <c r="AK141" s="178"/>
      <c r="AL141" s="179"/>
      <c r="AM141" s="179"/>
      <c r="AN141" s="179"/>
      <c r="AO141" s="179"/>
      <c r="AP141" s="179"/>
      <c r="AQ141" s="180"/>
      <c r="AR141" s="178"/>
      <c r="AS141" s="179"/>
      <c r="AT141" s="179"/>
      <c r="AU141" s="179"/>
      <c r="AV141" s="179"/>
      <c r="AW141" s="179"/>
      <c r="AX141" s="180"/>
      <c r="AY141" s="178"/>
      <c r="AZ141" s="179"/>
      <c r="BA141" s="181"/>
      <c r="BB141" s="634"/>
      <c r="BC141" s="635"/>
      <c r="BD141" s="595"/>
      <c r="BE141" s="596"/>
      <c r="BF141" s="597"/>
      <c r="BG141" s="598"/>
      <c r="BH141" s="598"/>
      <c r="BI141" s="598"/>
      <c r="BJ141" s="599"/>
    </row>
    <row r="142" spans="2:62" ht="20.25" customHeight="1">
      <c r="B142" s="636"/>
      <c r="C142" s="637"/>
      <c r="D142" s="638"/>
      <c r="E142" s="188"/>
      <c r="F142" s="189">
        <f>C141</f>
        <v>0</v>
      </c>
      <c r="G142" s="188"/>
      <c r="H142" s="189">
        <f>I141</f>
        <v>0</v>
      </c>
      <c r="I142" s="639"/>
      <c r="J142" s="640"/>
      <c r="K142" s="641"/>
      <c r="L142" s="642"/>
      <c r="M142" s="642"/>
      <c r="N142" s="638"/>
      <c r="O142" s="628"/>
      <c r="P142" s="629"/>
      <c r="Q142" s="629"/>
      <c r="R142" s="629"/>
      <c r="S142" s="630"/>
      <c r="T142" s="182" t="s">
        <v>135</v>
      </c>
      <c r="U142" s="183"/>
      <c r="V142" s="18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611">
        <f>IF($BE$3="４週",SUM(W142:AX142),IF($BE$3="暦月",SUM(W142:BA142),""))</f>
        <v>0</v>
      </c>
      <c r="BC142" s="612"/>
      <c r="BD142" s="613">
        <f>IF($BE$3="４週",BB142/4,IF($BE$3="暦月",(BB142/($BE$8/7)),""))</f>
        <v>0</v>
      </c>
      <c r="BE142" s="612"/>
      <c r="BF142" s="608"/>
      <c r="BG142" s="609"/>
      <c r="BH142" s="609"/>
      <c r="BI142" s="609"/>
      <c r="BJ142" s="610"/>
    </row>
    <row r="143" spans="2:62" ht="20.25" customHeight="1">
      <c r="B143" s="614">
        <f>B141+1</f>
        <v>65</v>
      </c>
      <c r="C143" s="616"/>
      <c r="D143" s="617"/>
      <c r="E143" s="165"/>
      <c r="F143" s="166"/>
      <c r="G143" s="165"/>
      <c r="H143" s="166"/>
      <c r="I143" s="620"/>
      <c r="J143" s="621"/>
      <c r="K143" s="624"/>
      <c r="L143" s="625"/>
      <c r="M143" s="625"/>
      <c r="N143" s="617"/>
      <c r="O143" s="628"/>
      <c r="P143" s="629"/>
      <c r="Q143" s="629"/>
      <c r="R143" s="629"/>
      <c r="S143" s="630"/>
      <c r="T143" s="185" t="s">
        <v>134</v>
      </c>
      <c r="U143" s="186"/>
      <c r="V143" s="187"/>
      <c r="W143" s="178"/>
      <c r="X143" s="179"/>
      <c r="Y143" s="179"/>
      <c r="Z143" s="179"/>
      <c r="AA143" s="179"/>
      <c r="AB143" s="179"/>
      <c r="AC143" s="180"/>
      <c r="AD143" s="178"/>
      <c r="AE143" s="179"/>
      <c r="AF143" s="179"/>
      <c r="AG143" s="179"/>
      <c r="AH143" s="179"/>
      <c r="AI143" s="179"/>
      <c r="AJ143" s="180"/>
      <c r="AK143" s="178"/>
      <c r="AL143" s="179"/>
      <c r="AM143" s="179"/>
      <c r="AN143" s="179"/>
      <c r="AO143" s="179"/>
      <c r="AP143" s="179"/>
      <c r="AQ143" s="180"/>
      <c r="AR143" s="178"/>
      <c r="AS143" s="179"/>
      <c r="AT143" s="179"/>
      <c r="AU143" s="179"/>
      <c r="AV143" s="179"/>
      <c r="AW143" s="179"/>
      <c r="AX143" s="180"/>
      <c r="AY143" s="178"/>
      <c r="AZ143" s="179"/>
      <c r="BA143" s="181"/>
      <c r="BB143" s="634"/>
      <c r="BC143" s="635"/>
      <c r="BD143" s="595"/>
      <c r="BE143" s="596"/>
      <c r="BF143" s="597"/>
      <c r="BG143" s="598"/>
      <c r="BH143" s="598"/>
      <c r="BI143" s="598"/>
      <c r="BJ143" s="599"/>
    </row>
    <row r="144" spans="2:62" ht="20.25" customHeight="1">
      <c r="B144" s="636"/>
      <c r="C144" s="637"/>
      <c r="D144" s="638"/>
      <c r="E144" s="188"/>
      <c r="F144" s="189">
        <f>C143</f>
        <v>0</v>
      </c>
      <c r="G144" s="188"/>
      <c r="H144" s="189">
        <f>I143</f>
        <v>0</v>
      </c>
      <c r="I144" s="639"/>
      <c r="J144" s="640"/>
      <c r="K144" s="641"/>
      <c r="L144" s="642"/>
      <c r="M144" s="642"/>
      <c r="N144" s="638"/>
      <c r="O144" s="628"/>
      <c r="P144" s="629"/>
      <c r="Q144" s="629"/>
      <c r="R144" s="629"/>
      <c r="S144" s="630"/>
      <c r="T144" s="182" t="s">
        <v>135</v>
      </c>
      <c r="U144" s="183"/>
      <c r="V144" s="18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611">
        <f>IF($BE$3="４週",SUM(W144:AX144),IF($BE$3="暦月",SUM(W144:BA144),""))</f>
        <v>0</v>
      </c>
      <c r="BC144" s="612"/>
      <c r="BD144" s="613">
        <f>IF($BE$3="４週",BB144/4,IF($BE$3="暦月",(BB144/($BE$8/7)),""))</f>
        <v>0</v>
      </c>
      <c r="BE144" s="612"/>
      <c r="BF144" s="608"/>
      <c r="BG144" s="609"/>
      <c r="BH144" s="609"/>
      <c r="BI144" s="609"/>
      <c r="BJ144" s="610"/>
    </row>
    <row r="145" spans="2:62" ht="20.25" customHeight="1">
      <c r="B145" s="614">
        <f>B143+1</f>
        <v>66</v>
      </c>
      <c r="C145" s="616"/>
      <c r="D145" s="617"/>
      <c r="E145" s="165"/>
      <c r="F145" s="166"/>
      <c r="G145" s="165"/>
      <c r="H145" s="166"/>
      <c r="I145" s="620"/>
      <c r="J145" s="621"/>
      <c r="K145" s="624"/>
      <c r="L145" s="625"/>
      <c r="M145" s="625"/>
      <c r="N145" s="617"/>
      <c r="O145" s="628"/>
      <c r="P145" s="629"/>
      <c r="Q145" s="629"/>
      <c r="R145" s="629"/>
      <c r="S145" s="630"/>
      <c r="T145" s="185" t="s">
        <v>134</v>
      </c>
      <c r="U145" s="186"/>
      <c r="V145" s="187"/>
      <c r="W145" s="178"/>
      <c r="X145" s="179"/>
      <c r="Y145" s="179"/>
      <c r="Z145" s="179"/>
      <c r="AA145" s="179"/>
      <c r="AB145" s="179"/>
      <c r="AC145" s="180"/>
      <c r="AD145" s="178"/>
      <c r="AE145" s="179"/>
      <c r="AF145" s="179"/>
      <c r="AG145" s="179"/>
      <c r="AH145" s="179"/>
      <c r="AI145" s="179"/>
      <c r="AJ145" s="180"/>
      <c r="AK145" s="178"/>
      <c r="AL145" s="179"/>
      <c r="AM145" s="179"/>
      <c r="AN145" s="179"/>
      <c r="AO145" s="179"/>
      <c r="AP145" s="179"/>
      <c r="AQ145" s="180"/>
      <c r="AR145" s="178"/>
      <c r="AS145" s="179"/>
      <c r="AT145" s="179"/>
      <c r="AU145" s="179"/>
      <c r="AV145" s="179"/>
      <c r="AW145" s="179"/>
      <c r="AX145" s="180"/>
      <c r="AY145" s="178"/>
      <c r="AZ145" s="179"/>
      <c r="BA145" s="181"/>
      <c r="BB145" s="634"/>
      <c r="BC145" s="635"/>
      <c r="BD145" s="595"/>
      <c r="BE145" s="596"/>
      <c r="BF145" s="597"/>
      <c r="BG145" s="598"/>
      <c r="BH145" s="598"/>
      <c r="BI145" s="598"/>
      <c r="BJ145" s="599"/>
    </row>
    <row r="146" spans="2:62" ht="20.25" customHeight="1">
      <c r="B146" s="636"/>
      <c r="C146" s="637"/>
      <c r="D146" s="638"/>
      <c r="E146" s="188"/>
      <c r="F146" s="189">
        <f>C145</f>
        <v>0</v>
      </c>
      <c r="G146" s="188"/>
      <c r="H146" s="189">
        <f>I145</f>
        <v>0</v>
      </c>
      <c r="I146" s="639"/>
      <c r="J146" s="640"/>
      <c r="K146" s="641"/>
      <c r="L146" s="642"/>
      <c r="M146" s="642"/>
      <c r="N146" s="638"/>
      <c r="O146" s="628"/>
      <c r="P146" s="629"/>
      <c r="Q146" s="629"/>
      <c r="R146" s="629"/>
      <c r="S146" s="630"/>
      <c r="T146" s="182" t="s">
        <v>135</v>
      </c>
      <c r="U146" s="183"/>
      <c r="V146" s="18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611">
        <f>IF($BE$3="４週",SUM(W146:AX146),IF($BE$3="暦月",SUM(W146:BA146),""))</f>
        <v>0</v>
      </c>
      <c r="BC146" s="612"/>
      <c r="BD146" s="613">
        <f>IF($BE$3="４週",BB146/4,IF($BE$3="暦月",(BB146/($BE$8/7)),""))</f>
        <v>0</v>
      </c>
      <c r="BE146" s="612"/>
      <c r="BF146" s="608"/>
      <c r="BG146" s="609"/>
      <c r="BH146" s="609"/>
      <c r="BI146" s="609"/>
      <c r="BJ146" s="610"/>
    </row>
    <row r="147" spans="2:62" ht="20.25" customHeight="1">
      <c r="B147" s="614">
        <f>B145+1</f>
        <v>67</v>
      </c>
      <c r="C147" s="616"/>
      <c r="D147" s="617"/>
      <c r="E147" s="165"/>
      <c r="F147" s="166"/>
      <c r="G147" s="165"/>
      <c r="H147" s="166"/>
      <c r="I147" s="620"/>
      <c r="J147" s="621"/>
      <c r="K147" s="624"/>
      <c r="L147" s="625"/>
      <c r="M147" s="625"/>
      <c r="N147" s="617"/>
      <c r="O147" s="628"/>
      <c r="P147" s="629"/>
      <c r="Q147" s="629"/>
      <c r="R147" s="629"/>
      <c r="S147" s="630"/>
      <c r="T147" s="185" t="s">
        <v>134</v>
      </c>
      <c r="U147" s="186"/>
      <c r="V147" s="187"/>
      <c r="W147" s="178"/>
      <c r="X147" s="179"/>
      <c r="Y147" s="179"/>
      <c r="Z147" s="179"/>
      <c r="AA147" s="179"/>
      <c r="AB147" s="179"/>
      <c r="AC147" s="180"/>
      <c r="AD147" s="178"/>
      <c r="AE147" s="179"/>
      <c r="AF147" s="179"/>
      <c r="AG147" s="179"/>
      <c r="AH147" s="179"/>
      <c r="AI147" s="179"/>
      <c r="AJ147" s="180"/>
      <c r="AK147" s="178"/>
      <c r="AL147" s="179"/>
      <c r="AM147" s="179"/>
      <c r="AN147" s="179"/>
      <c r="AO147" s="179"/>
      <c r="AP147" s="179"/>
      <c r="AQ147" s="180"/>
      <c r="AR147" s="178"/>
      <c r="AS147" s="179"/>
      <c r="AT147" s="179"/>
      <c r="AU147" s="179"/>
      <c r="AV147" s="179"/>
      <c r="AW147" s="179"/>
      <c r="AX147" s="180"/>
      <c r="AY147" s="178"/>
      <c r="AZ147" s="179"/>
      <c r="BA147" s="181"/>
      <c r="BB147" s="634"/>
      <c r="BC147" s="635"/>
      <c r="BD147" s="595"/>
      <c r="BE147" s="596"/>
      <c r="BF147" s="597"/>
      <c r="BG147" s="598"/>
      <c r="BH147" s="598"/>
      <c r="BI147" s="598"/>
      <c r="BJ147" s="599"/>
    </row>
    <row r="148" spans="2:62" ht="20.25" customHeight="1">
      <c r="B148" s="636"/>
      <c r="C148" s="637"/>
      <c r="D148" s="638"/>
      <c r="E148" s="188"/>
      <c r="F148" s="189">
        <f>C147</f>
        <v>0</v>
      </c>
      <c r="G148" s="188"/>
      <c r="H148" s="189">
        <f>I147</f>
        <v>0</v>
      </c>
      <c r="I148" s="639"/>
      <c r="J148" s="640"/>
      <c r="K148" s="641"/>
      <c r="L148" s="642"/>
      <c r="M148" s="642"/>
      <c r="N148" s="638"/>
      <c r="O148" s="628"/>
      <c r="P148" s="629"/>
      <c r="Q148" s="629"/>
      <c r="R148" s="629"/>
      <c r="S148" s="630"/>
      <c r="T148" s="182" t="s">
        <v>135</v>
      </c>
      <c r="U148" s="183"/>
      <c r="V148" s="18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611">
        <f>IF($BE$3="４週",SUM(W148:AX148),IF($BE$3="暦月",SUM(W148:BA148),""))</f>
        <v>0</v>
      </c>
      <c r="BC148" s="612"/>
      <c r="BD148" s="613">
        <f>IF($BE$3="４週",BB148/4,IF($BE$3="暦月",(BB148/($BE$8/7)),""))</f>
        <v>0</v>
      </c>
      <c r="BE148" s="612"/>
      <c r="BF148" s="608"/>
      <c r="BG148" s="609"/>
      <c r="BH148" s="609"/>
      <c r="BI148" s="609"/>
      <c r="BJ148" s="610"/>
    </row>
    <row r="149" spans="2:62" ht="20.25" customHeight="1">
      <c r="B149" s="614">
        <f>B147+1</f>
        <v>68</v>
      </c>
      <c r="C149" s="616"/>
      <c r="D149" s="617"/>
      <c r="E149" s="165"/>
      <c r="F149" s="166"/>
      <c r="G149" s="165"/>
      <c r="H149" s="166"/>
      <c r="I149" s="620"/>
      <c r="J149" s="621"/>
      <c r="K149" s="624"/>
      <c r="L149" s="625"/>
      <c r="M149" s="625"/>
      <c r="N149" s="617"/>
      <c r="O149" s="628"/>
      <c r="P149" s="629"/>
      <c r="Q149" s="629"/>
      <c r="R149" s="629"/>
      <c r="S149" s="630"/>
      <c r="T149" s="185" t="s">
        <v>134</v>
      </c>
      <c r="U149" s="186"/>
      <c r="V149" s="187"/>
      <c r="W149" s="178"/>
      <c r="X149" s="179"/>
      <c r="Y149" s="179"/>
      <c r="Z149" s="179"/>
      <c r="AA149" s="179"/>
      <c r="AB149" s="179"/>
      <c r="AC149" s="180"/>
      <c r="AD149" s="178"/>
      <c r="AE149" s="179"/>
      <c r="AF149" s="179"/>
      <c r="AG149" s="179"/>
      <c r="AH149" s="179"/>
      <c r="AI149" s="179"/>
      <c r="AJ149" s="180"/>
      <c r="AK149" s="178"/>
      <c r="AL149" s="179"/>
      <c r="AM149" s="179"/>
      <c r="AN149" s="179"/>
      <c r="AO149" s="179"/>
      <c r="AP149" s="179"/>
      <c r="AQ149" s="180"/>
      <c r="AR149" s="178"/>
      <c r="AS149" s="179"/>
      <c r="AT149" s="179"/>
      <c r="AU149" s="179"/>
      <c r="AV149" s="179"/>
      <c r="AW149" s="179"/>
      <c r="AX149" s="180"/>
      <c r="AY149" s="178"/>
      <c r="AZ149" s="179"/>
      <c r="BA149" s="181"/>
      <c r="BB149" s="634"/>
      <c r="BC149" s="635"/>
      <c r="BD149" s="595"/>
      <c r="BE149" s="596"/>
      <c r="BF149" s="597"/>
      <c r="BG149" s="598"/>
      <c r="BH149" s="598"/>
      <c r="BI149" s="598"/>
      <c r="BJ149" s="599"/>
    </row>
    <row r="150" spans="2:62" ht="20.25" customHeight="1">
      <c r="B150" s="636"/>
      <c r="C150" s="637"/>
      <c r="D150" s="638"/>
      <c r="E150" s="188"/>
      <c r="F150" s="189">
        <f>C149</f>
        <v>0</v>
      </c>
      <c r="G150" s="188"/>
      <c r="H150" s="189">
        <f>I149</f>
        <v>0</v>
      </c>
      <c r="I150" s="639"/>
      <c r="J150" s="640"/>
      <c r="K150" s="641"/>
      <c r="L150" s="642"/>
      <c r="M150" s="642"/>
      <c r="N150" s="638"/>
      <c r="O150" s="628"/>
      <c r="P150" s="629"/>
      <c r="Q150" s="629"/>
      <c r="R150" s="629"/>
      <c r="S150" s="630"/>
      <c r="T150" s="182" t="s">
        <v>135</v>
      </c>
      <c r="U150" s="183"/>
      <c r="V150" s="18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611">
        <f>IF($BE$3="４週",SUM(W150:AX150),IF($BE$3="暦月",SUM(W150:BA150),""))</f>
        <v>0</v>
      </c>
      <c r="BC150" s="612"/>
      <c r="BD150" s="613">
        <f>IF($BE$3="４週",BB150/4,IF($BE$3="暦月",(BB150/($BE$8/7)),""))</f>
        <v>0</v>
      </c>
      <c r="BE150" s="612"/>
      <c r="BF150" s="608"/>
      <c r="BG150" s="609"/>
      <c r="BH150" s="609"/>
      <c r="BI150" s="609"/>
      <c r="BJ150" s="610"/>
    </row>
    <row r="151" spans="2:62" ht="20.25" customHeight="1">
      <c r="B151" s="614">
        <f>B149+1</f>
        <v>69</v>
      </c>
      <c r="C151" s="616"/>
      <c r="D151" s="617"/>
      <c r="E151" s="165"/>
      <c r="F151" s="166"/>
      <c r="G151" s="165"/>
      <c r="H151" s="166"/>
      <c r="I151" s="620"/>
      <c r="J151" s="621"/>
      <c r="K151" s="624"/>
      <c r="L151" s="625"/>
      <c r="M151" s="625"/>
      <c r="N151" s="617"/>
      <c r="O151" s="628"/>
      <c r="P151" s="629"/>
      <c r="Q151" s="629"/>
      <c r="R151" s="629"/>
      <c r="S151" s="630"/>
      <c r="T151" s="185" t="s">
        <v>134</v>
      </c>
      <c r="U151" s="186"/>
      <c r="V151" s="187"/>
      <c r="W151" s="178"/>
      <c r="X151" s="179"/>
      <c r="Y151" s="179"/>
      <c r="Z151" s="179"/>
      <c r="AA151" s="179"/>
      <c r="AB151" s="179"/>
      <c r="AC151" s="180"/>
      <c r="AD151" s="178"/>
      <c r="AE151" s="179"/>
      <c r="AF151" s="179"/>
      <c r="AG151" s="179"/>
      <c r="AH151" s="179"/>
      <c r="AI151" s="179"/>
      <c r="AJ151" s="180"/>
      <c r="AK151" s="178"/>
      <c r="AL151" s="179"/>
      <c r="AM151" s="179"/>
      <c r="AN151" s="179"/>
      <c r="AO151" s="179"/>
      <c r="AP151" s="179"/>
      <c r="AQ151" s="180"/>
      <c r="AR151" s="178"/>
      <c r="AS151" s="179"/>
      <c r="AT151" s="179"/>
      <c r="AU151" s="179"/>
      <c r="AV151" s="179"/>
      <c r="AW151" s="179"/>
      <c r="AX151" s="180"/>
      <c r="AY151" s="178"/>
      <c r="AZ151" s="179"/>
      <c r="BA151" s="181"/>
      <c r="BB151" s="634"/>
      <c r="BC151" s="635"/>
      <c r="BD151" s="595"/>
      <c r="BE151" s="596"/>
      <c r="BF151" s="597"/>
      <c r="BG151" s="598"/>
      <c r="BH151" s="598"/>
      <c r="BI151" s="598"/>
      <c r="BJ151" s="599"/>
    </row>
    <row r="152" spans="2:62" ht="20.25" customHeight="1">
      <c r="B152" s="636"/>
      <c r="C152" s="637"/>
      <c r="D152" s="638"/>
      <c r="E152" s="188"/>
      <c r="F152" s="189">
        <f>C151</f>
        <v>0</v>
      </c>
      <c r="G152" s="188"/>
      <c r="H152" s="189">
        <f>I151</f>
        <v>0</v>
      </c>
      <c r="I152" s="639"/>
      <c r="J152" s="640"/>
      <c r="K152" s="641"/>
      <c r="L152" s="642"/>
      <c r="M152" s="642"/>
      <c r="N152" s="638"/>
      <c r="O152" s="628"/>
      <c r="P152" s="629"/>
      <c r="Q152" s="629"/>
      <c r="R152" s="629"/>
      <c r="S152" s="630"/>
      <c r="T152" s="182" t="s">
        <v>135</v>
      </c>
      <c r="U152" s="183"/>
      <c r="V152" s="18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611">
        <f>IF($BE$3="４週",SUM(W152:AX152),IF($BE$3="暦月",SUM(W152:BA152),""))</f>
        <v>0</v>
      </c>
      <c r="BC152" s="612"/>
      <c r="BD152" s="613">
        <f>IF($BE$3="４週",BB152/4,IF($BE$3="暦月",(BB152/($BE$8/7)),""))</f>
        <v>0</v>
      </c>
      <c r="BE152" s="612"/>
      <c r="BF152" s="608"/>
      <c r="BG152" s="609"/>
      <c r="BH152" s="609"/>
      <c r="BI152" s="609"/>
      <c r="BJ152" s="610"/>
    </row>
    <row r="153" spans="2:62" ht="20.25" customHeight="1">
      <c r="B153" s="614">
        <f>B151+1</f>
        <v>70</v>
      </c>
      <c r="C153" s="616"/>
      <c r="D153" s="617"/>
      <c r="E153" s="165"/>
      <c r="F153" s="166"/>
      <c r="G153" s="165"/>
      <c r="H153" s="166"/>
      <c r="I153" s="620"/>
      <c r="J153" s="621"/>
      <c r="K153" s="624"/>
      <c r="L153" s="625"/>
      <c r="M153" s="625"/>
      <c r="N153" s="617"/>
      <c r="O153" s="628"/>
      <c r="P153" s="629"/>
      <c r="Q153" s="629"/>
      <c r="R153" s="629"/>
      <c r="S153" s="630"/>
      <c r="T153" s="185" t="s">
        <v>134</v>
      </c>
      <c r="U153" s="186"/>
      <c r="V153" s="187"/>
      <c r="W153" s="178"/>
      <c r="X153" s="179"/>
      <c r="Y153" s="179"/>
      <c r="Z153" s="179"/>
      <c r="AA153" s="179"/>
      <c r="AB153" s="179"/>
      <c r="AC153" s="180"/>
      <c r="AD153" s="178"/>
      <c r="AE153" s="179"/>
      <c r="AF153" s="179"/>
      <c r="AG153" s="179"/>
      <c r="AH153" s="179"/>
      <c r="AI153" s="179"/>
      <c r="AJ153" s="180"/>
      <c r="AK153" s="178"/>
      <c r="AL153" s="179"/>
      <c r="AM153" s="179"/>
      <c r="AN153" s="179"/>
      <c r="AO153" s="179"/>
      <c r="AP153" s="179"/>
      <c r="AQ153" s="180"/>
      <c r="AR153" s="178"/>
      <c r="AS153" s="179"/>
      <c r="AT153" s="179"/>
      <c r="AU153" s="179"/>
      <c r="AV153" s="179"/>
      <c r="AW153" s="179"/>
      <c r="AX153" s="180"/>
      <c r="AY153" s="178"/>
      <c r="AZ153" s="179"/>
      <c r="BA153" s="181"/>
      <c r="BB153" s="634"/>
      <c r="BC153" s="635"/>
      <c r="BD153" s="595"/>
      <c r="BE153" s="596"/>
      <c r="BF153" s="597"/>
      <c r="BG153" s="598"/>
      <c r="BH153" s="598"/>
      <c r="BI153" s="598"/>
      <c r="BJ153" s="599"/>
    </row>
    <row r="154" spans="2:62" ht="20.25" customHeight="1">
      <c r="B154" s="636"/>
      <c r="C154" s="637"/>
      <c r="D154" s="638"/>
      <c r="E154" s="188"/>
      <c r="F154" s="189">
        <f>C153</f>
        <v>0</v>
      </c>
      <c r="G154" s="188"/>
      <c r="H154" s="189">
        <f>I153</f>
        <v>0</v>
      </c>
      <c r="I154" s="639"/>
      <c r="J154" s="640"/>
      <c r="K154" s="641"/>
      <c r="L154" s="642"/>
      <c r="M154" s="642"/>
      <c r="N154" s="638"/>
      <c r="O154" s="628"/>
      <c r="P154" s="629"/>
      <c r="Q154" s="629"/>
      <c r="R154" s="629"/>
      <c r="S154" s="630"/>
      <c r="T154" s="182" t="s">
        <v>135</v>
      </c>
      <c r="U154" s="183"/>
      <c r="V154" s="18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611">
        <f>IF($BE$3="４週",SUM(W154:AX154),IF($BE$3="暦月",SUM(W154:BA154),""))</f>
        <v>0</v>
      </c>
      <c r="BC154" s="612"/>
      <c r="BD154" s="613">
        <f>IF($BE$3="４週",BB154/4,IF($BE$3="暦月",(BB154/($BE$8/7)),""))</f>
        <v>0</v>
      </c>
      <c r="BE154" s="612"/>
      <c r="BF154" s="608"/>
      <c r="BG154" s="609"/>
      <c r="BH154" s="609"/>
      <c r="BI154" s="609"/>
      <c r="BJ154" s="610"/>
    </row>
    <row r="155" spans="2:62" ht="20.25" customHeight="1">
      <c r="B155" s="614">
        <f>B153+1</f>
        <v>71</v>
      </c>
      <c r="C155" s="616"/>
      <c r="D155" s="617"/>
      <c r="E155" s="165"/>
      <c r="F155" s="166"/>
      <c r="G155" s="165"/>
      <c r="H155" s="166"/>
      <c r="I155" s="620"/>
      <c r="J155" s="621"/>
      <c r="K155" s="624"/>
      <c r="L155" s="625"/>
      <c r="M155" s="625"/>
      <c r="N155" s="617"/>
      <c r="O155" s="628"/>
      <c r="P155" s="629"/>
      <c r="Q155" s="629"/>
      <c r="R155" s="629"/>
      <c r="S155" s="630"/>
      <c r="T155" s="185" t="s">
        <v>134</v>
      </c>
      <c r="U155" s="186"/>
      <c r="V155" s="187"/>
      <c r="W155" s="178"/>
      <c r="X155" s="179"/>
      <c r="Y155" s="179"/>
      <c r="Z155" s="179"/>
      <c r="AA155" s="179"/>
      <c r="AB155" s="179"/>
      <c r="AC155" s="180"/>
      <c r="AD155" s="178"/>
      <c r="AE155" s="179"/>
      <c r="AF155" s="179"/>
      <c r="AG155" s="179"/>
      <c r="AH155" s="179"/>
      <c r="AI155" s="179"/>
      <c r="AJ155" s="180"/>
      <c r="AK155" s="178"/>
      <c r="AL155" s="179"/>
      <c r="AM155" s="179"/>
      <c r="AN155" s="179"/>
      <c r="AO155" s="179"/>
      <c r="AP155" s="179"/>
      <c r="AQ155" s="180"/>
      <c r="AR155" s="178"/>
      <c r="AS155" s="179"/>
      <c r="AT155" s="179"/>
      <c r="AU155" s="179"/>
      <c r="AV155" s="179"/>
      <c r="AW155" s="179"/>
      <c r="AX155" s="180"/>
      <c r="AY155" s="178"/>
      <c r="AZ155" s="179"/>
      <c r="BA155" s="181"/>
      <c r="BB155" s="634"/>
      <c r="BC155" s="635"/>
      <c r="BD155" s="595"/>
      <c r="BE155" s="596"/>
      <c r="BF155" s="597"/>
      <c r="BG155" s="598"/>
      <c r="BH155" s="598"/>
      <c r="BI155" s="598"/>
      <c r="BJ155" s="599"/>
    </row>
    <row r="156" spans="2:62" ht="20.25" customHeight="1">
      <c r="B156" s="636"/>
      <c r="C156" s="637"/>
      <c r="D156" s="638"/>
      <c r="E156" s="188"/>
      <c r="F156" s="189">
        <f>C155</f>
        <v>0</v>
      </c>
      <c r="G156" s="188"/>
      <c r="H156" s="189">
        <f>I155</f>
        <v>0</v>
      </c>
      <c r="I156" s="639"/>
      <c r="J156" s="640"/>
      <c r="K156" s="641"/>
      <c r="L156" s="642"/>
      <c r="M156" s="642"/>
      <c r="N156" s="638"/>
      <c r="O156" s="628"/>
      <c r="P156" s="629"/>
      <c r="Q156" s="629"/>
      <c r="R156" s="629"/>
      <c r="S156" s="630"/>
      <c r="T156" s="182" t="s">
        <v>135</v>
      </c>
      <c r="U156" s="183"/>
      <c r="V156" s="18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611">
        <f>IF($BE$3="４週",SUM(W156:AX156),IF($BE$3="暦月",SUM(W156:BA156),""))</f>
        <v>0</v>
      </c>
      <c r="BC156" s="612"/>
      <c r="BD156" s="613">
        <f>IF($BE$3="４週",BB156/4,IF($BE$3="暦月",(BB156/($BE$8/7)),""))</f>
        <v>0</v>
      </c>
      <c r="BE156" s="612"/>
      <c r="BF156" s="608"/>
      <c r="BG156" s="609"/>
      <c r="BH156" s="609"/>
      <c r="BI156" s="609"/>
      <c r="BJ156" s="610"/>
    </row>
    <row r="157" spans="2:62" ht="20.25" customHeight="1">
      <c r="B157" s="614">
        <f>B155+1</f>
        <v>72</v>
      </c>
      <c r="C157" s="616"/>
      <c r="D157" s="617"/>
      <c r="E157" s="165"/>
      <c r="F157" s="166"/>
      <c r="G157" s="165"/>
      <c r="H157" s="166"/>
      <c r="I157" s="620"/>
      <c r="J157" s="621"/>
      <c r="K157" s="624"/>
      <c r="L157" s="625"/>
      <c r="M157" s="625"/>
      <c r="N157" s="617"/>
      <c r="O157" s="628"/>
      <c r="P157" s="629"/>
      <c r="Q157" s="629"/>
      <c r="R157" s="629"/>
      <c r="S157" s="630"/>
      <c r="T157" s="185" t="s">
        <v>134</v>
      </c>
      <c r="U157" s="186"/>
      <c r="V157" s="187"/>
      <c r="W157" s="178"/>
      <c r="X157" s="179"/>
      <c r="Y157" s="179"/>
      <c r="Z157" s="179"/>
      <c r="AA157" s="179"/>
      <c r="AB157" s="179"/>
      <c r="AC157" s="180"/>
      <c r="AD157" s="178"/>
      <c r="AE157" s="179"/>
      <c r="AF157" s="179"/>
      <c r="AG157" s="179"/>
      <c r="AH157" s="179"/>
      <c r="AI157" s="179"/>
      <c r="AJ157" s="180"/>
      <c r="AK157" s="178"/>
      <c r="AL157" s="179"/>
      <c r="AM157" s="179"/>
      <c r="AN157" s="179"/>
      <c r="AO157" s="179"/>
      <c r="AP157" s="179"/>
      <c r="AQ157" s="180"/>
      <c r="AR157" s="178"/>
      <c r="AS157" s="179"/>
      <c r="AT157" s="179"/>
      <c r="AU157" s="179"/>
      <c r="AV157" s="179"/>
      <c r="AW157" s="179"/>
      <c r="AX157" s="180"/>
      <c r="AY157" s="178"/>
      <c r="AZ157" s="179"/>
      <c r="BA157" s="181"/>
      <c r="BB157" s="634"/>
      <c r="BC157" s="635"/>
      <c r="BD157" s="595"/>
      <c r="BE157" s="596"/>
      <c r="BF157" s="597"/>
      <c r="BG157" s="598"/>
      <c r="BH157" s="598"/>
      <c r="BI157" s="598"/>
      <c r="BJ157" s="599"/>
    </row>
    <row r="158" spans="2:62" ht="20.25" customHeight="1">
      <c r="B158" s="636"/>
      <c r="C158" s="637"/>
      <c r="D158" s="638"/>
      <c r="E158" s="188"/>
      <c r="F158" s="189">
        <f>C157</f>
        <v>0</v>
      </c>
      <c r="G158" s="188"/>
      <c r="H158" s="189">
        <f>I157</f>
        <v>0</v>
      </c>
      <c r="I158" s="639"/>
      <c r="J158" s="640"/>
      <c r="K158" s="641"/>
      <c r="L158" s="642"/>
      <c r="M158" s="642"/>
      <c r="N158" s="638"/>
      <c r="O158" s="628"/>
      <c r="P158" s="629"/>
      <c r="Q158" s="629"/>
      <c r="R158" s="629"/>
      <c r="S158" s="630"/>
      <c r="T158" s="182" t="s">
        <v>135</v>
      </c>
      <c r="U158" s="183"/>
      <c r="V158" s="18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611">
        <f>IF($BE$3="４週",SUM(W158:AX158),IF($BE$3="暦月",SUM(W158:BA158),""))</f>
        <v>0</v>
      </c>
      <c r="BC158" s="612"/>
      <c r="BD158" s="613">
        <f>IF($BE$3="４週",BB158/4,IF($BE$3="暦月",(BB158/($BE$8/7)),""))</f>
        <v>0</v>
      </c>
      <c r="BE158" s="612"/>
      <c r="BF158" s="608"/>
      <c r="BG158" s="609"/>
      <c r="BH158" s="609"/>
      <c r="BI158" s="609"/>
      <c r="BJ158" s="610"/>
    </row>
    <row r="159" spans="2:62" ht="20.25" customHeight="1">
      <c r="B159" s="614">
        <f>B157+1</f>
        <v>73</v>
      </c>
      <c r="C159" s="616"/>
      <c r="D159" s="617"/>
      <c r="E159" s="165"/>
      <c r="F159" s="166"/>
      <c r="G159" s="165"/>
      <c r="H159" s="166"/>
      <c r="I159" s="620"/>
      <c r="J159" s="621"/>
      <c r="K159" s="624"/>
      <c r="L159" s="625"/>
      <c r="M159" s="625"/>
      <c r="N159" s="617"/>
      <c r="O159" s="628"/>
      <c r="P159" s="629"/>
      <c r="Q159" s="629"/>
      <c r="R159" s="629"/>
      <c r="S159" s="630"/>
      <c r="T159" s="185" t="s">
        <v>134</v>
      </c>
      <c r="U159" s="186"/>
      <c r="V159" s="187"/>
      <c r="W159" s="178"/>
      <c r="X159" s="179"/>
      <c r="Y159" s="179"/>
      <c r="Z159" s="179"/>
      <c r="AA159" s="179"/>
      <c r="AB159" s="179"/>
      <c r="AC159" s="180"/>
      <c r="AD159" s="178"/>
      <c r="AE159" s="179"/>
      <c r="AF159" s="179"/>
      <c r="AG159" s="179"/>
      <c r="AH159" s="179"/>
      <c r="AI159" s="179"/>
      <c r="AJ159" s="180"/>
      <c r="AK159" s="178"/>
      <c r="AL159" s="179"/>
      <c r="AM159" s="179"/>
      <c r="AN159" s="179"/>
      <c r="AO159" s="179"/>
      <c r="AP159" s="179"/>
      <c r="AQ159" s="180"/>
      <c r="AR159" s="178"/>
      <c r="AS159" s="179"/>
      <c r="AT159" s="179"/>
      <c r="AU159" s="179"/>
      <c r="AV159" s="179"/>
      <c r="AW159" s="179"/>
      <c r="AX159" s="180"/>
      <c r="AY159" s="178"/>
      <c r="AZ159" s="179"/>
      <c r="BA159" s="181"/>
      <c r="BB159" s="634"/>
      <c r="BC159" s="635"/>
      <c r="BD159" s="595"/>
      <c r="BE159" s="596"/>
      <c r="BF159" s="597"/>
      <c r="BG159" s="598"/>
      <c r="BH159" s="598"/>
      <c r="BI159" s="598"/>
      <c r="BJ159" s="599"/>
    </row>
    <row r="160" spans="2:62" ht="20.25" customHeight="1">
      <c r="B160" s="636"/>
      <c r="C160" s="637"/>
      <c r="D160" s="638"/>
      <c r="E160" s="188"/>
      <c r="F160" s="189">
        <f>C159</f>
        <v>0</v>
      </c>
      <c r="G160" s="188"/>
      <c r="H160" s="189">
        <f>I159</f>
        <v>0</v>
      </c>
      <c r="I160" s="639"/>
      <c r="J160" s="640"/>
      <c r="K160" s="641"/>
      <c r="L160" s="642"/>
      <c r="M160" s="642"/>
      <c r="N160" s="638"/>
      <c r="O160" s="628"/>
      <c r="P160" s="629"/>
      <c r="Q160" s="629"/>
      <c r="R160" s="629"/>
      <c r="S160" s="630"/>
      <c r="T160" s="182" t="s">
        <v>135</v>
      </c>
      <c r="U160" s="183"/>
      <c r="V160" s="18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611">
        <f>IF($BE$3="４週",SUM(W160:AX160),IF($BE$3="暦月",SUM(W160:BA160),""))</f>
        <v>0</v>
      </c>
      <c r="BC160" s="612"/>
      <c r="BD160" s="613">
        <f>IF($BE$3="４週",BB160/4,IF($BE$3="暦月",(BB160/($BE$8/7)),""))</f>
        <v>0</v>
      </c>
      <c r="BE160" s="612"/>
      <c r="BF160" s="608"/>
      <c r="BG160" s="609"/>
      <c r="BH160" s="609"/>
      <c r="BI160" s="609"/>
      <c r="BJ160" s="610"/>
    </row>
    <row r="161" spans="2:62" ht="20.25" customHeight="1">
      <c r="B161" s="614">
        <f>B159+1</f>
        <v>74</v>
      </c>
      <c r="C161" s="616"/>
      <c r="D161" s="617"/>
      <c r="E161" s="165"/>
      <c r="F161" s="166"/>
      <c r="G161" s="165"/>
      <c r="H161" s="166"/>
      <c r="I161" s="620"/>
      <c r="J161" s="621"/>
      <c r="K161" s="624"/>
      <c r="L161" s="625"/>
      <c r="M161" s="625"/>
      <c r="N161" s="617"/>
      <c r="O161" s="628"/>
      <c r="P161" s="629"/>
      <c r="Q161" s="629"/>
      <c r="R161" s="629"/>
      <c r="S161" s="630"/>
      <c r="T161" s="185" t="s">
        <v>134</v>
      </c>
      <c r="U161" s="186"/>
      <c r="V161" s="187"/>
      <c r="W161" s="178"/>
      <c r="X161" s="179"/>
      <c r="Y161" s="179"/>
      <c r="Z161" s="179"/>
      <c r="AA161" s="179"/>
      <c r="AB161" s="179"/>
      <c r="AC161" s="180"/>
      <c r="AD161" s="178"/>
      <c r="AE161" s="179"/>
      <c r="AF161" s="179"/>
      <c r="AG161" s="179"/>
      <c r="AH161" s="179"/>
      <c r="AI161" s="179"/>
      <c r="AJ161" s="180"/>
      <c r="AK161" s="178"/>
      <c r="AL161" s="179"/>
      <c r="AM161" s="179"/>
      <c r="AN161" s="179"/>
      <c r="AO161" s="179"/>
      <c r="AP161" s="179"/>
      <c r="AQ161" s="180"/>
      <c r="AR161" s="178"/>
      <c r="AS161" s="179"/>
      <c r="AT161" s="179"/>
      <c r="AU161" s="179"/>
      <c r="AV161" s="179"/>
      <c r="AW161" s="179"/>
      <c r="AX161" s="180"/>
      <c r="AY161" s="178"/>
      <c r="AZ161" s="179"/>
      <c r="BA161" s="181"/>
      <c r="BB161" s="634"/>
      <c r="BC161" s="635"/>
      <c r="BD161" s="595"/>
      <c r="BE161" s="596"/>
      <c r="BF161" s="597"/>
      <c r="BG161" s="598"/>
      <c r="BH161" s="598"/>
      <c r="BI161" s="598"/>
      <c r="BJ161" s="599"/>
    </row>
    <row r="162" spans="2:62" ht="20.25" customHeight="1">
      <c r="B162" s="636"/>
      <c r="C162" s="637"/>
      <c r="D162" s="638"/>
      <c r="E162" s="188"/>
      <c r="F162" s="189">
        <f>C161</f>
        <v>0</v>
      </c>
      <c r="G162" s="188"/>
      <c r="H162" s="189">
        <f>I161</f>
        <v>0</v>
      </c>
      <c r="I162" s="639"/>
      <c r="J162" s="640"/>
      <c r="K162" s="641"/>
      <c r="L162" s="642"/>
      <c r="M162" s="642"/>
      <c r="N162" s="638"/>
      <c r="O162" s="628"/>
      <c r="P162" s="629"/>
      <c r="Q162" s="629"/>
      <c r="R162" s="629"/>
      <c r="S162" s="630"/>
      <c r="T162" s="182" t="s">
        <v>135</v>
      </c>
      <c r="U162" s="183"/>
      <c r="V162" s="18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611">
        <f>IF($BE$3="４週",SUM(W162:AX162),IF($BE$3="暦月",SUM(W162:BA162),""))</f>
        <v>0</v>
      </c>
      <c r="BC162" s="612"/>
      <c r="BD162" s="613">
        <f>IF($BE$3="４週",BB162/4,IF($BE$3="暦月",(BB162/($BE$8/7)),""))</f>
        <v>0</v>
      </c>
      <c r="BE162" s="612"/>
      <c r="BF162" s="608"/>
      <c r="BG162" s="609"/>
      <c r="BH162" s="609"/>
      <c r="BI162" s="609"/>
      <c r="BJ162" s="610"/>
    </row>
    <row r="163" spans="2:62" ht="20.25" customHeight="1">
      <c r="B163" s="614">
        <f>B161+1</f>
        <v>75</v>
      </c>
      <c r="C163" s="616"/>
      <c r="D163" s="617"/>
      <c r="E163" s="165"/>
      <c r="F163" s="166"/>
      <c r="G163" s="165"/>
      <c r="H163" s="166"/>
      <c r="I163" s="620"/>
      <c r="J163" s="621"/>
      <c r="K163" s="624"/>
      <c r="L163" s="625"/>
      <c r="M163" s="625"/>
      <c r="N163" s="617"/>
      <c r="O163" s="628"/>
      <c r="P163" s="629"/>
      <c r="Q163" s="629"/>
      <c r="R163" s="629"/>
      <c r="S163" s="630"/>
      <c r="T163" s="185" t="s">
        <v>134</v>
      </c>
      <c r="U163" s="186"/>
      <c r="V163" s="187"/>
      <c r="W163" s="178"/>
      <c r="X163" s="179"/>
      <c r="Y163" s="179"/>
      <c r="Z163" s="179"/>
      <c r="AA163" s="179"/>
      <c r="AB163" s="179"/>
      <c r="AC163" s="180"/>
      <c r="AD163" s="178"/>
      <c r="AE163" s="179"/>
      <c r="AF163" s="179"/>
      <c r="AG163" s="179"/>
      <c r="AH163" s="179"/>
      <c r="AI163" s="179"/>
      <c r="AJ163" s="180"/>
      <c r="AK163" s="178"/>
      <c r="AL163" s="179"/>
      <c r="AM163" s="179"/>
      <c r="AN163" s="179"/>
      <c r="AO163" s="179"/>
      <c r="AP163" s="179"/>
      <c r="AQ163" s="180"/>
      <c r="AR163" s="178"/>
      <c r="AS163" s="179"/>
      <c r="AT163" s="179"/>
      <c r="AU163" s="179"/>
      <c r="AV163" s="179"/>
      <c r="AW163" s="179"/>
      <c r="AX163" s="180"/>
      <c r="AY163" s="178"/>
      <c r="AZ163" s="179"/>
      <c r="BA163" s="181"/>
      <c r="BB163" s="634"/>
      <c r="BC163" s="635"/>
      <c r="BD163" s="595"/>
      <c r="BE163" s="596"/>
      <c r="BF163" s="597"/>
      <c r="BG163" s="598"/>
      <c r="BH163" s="598"/>
      <c r="BI163" s="598"/>
      <c r="BJ163" s="599"/>
    </row>
    <row r="164" spans="2:62" ht="20.25" customHeight="1">
      <c r="B164" s="636"/>
      <c r="C164" s="637"/>
      <c r="D164" s="638"/>
      <c r="E164" s="188"/>
      <c r="F164" s="189">
        <f>C163</f>
        <v>0</v>
      </c>
      <c r="G164" s="188"/>
      <c r="H164" s="189">
        <f>I163</f>
        <v>0</v>
      </c>
      <c r="I164" s="639"/>
      <c r="J164" s="640"/>
      <c r="K164" s="641"/>
      <c r="L164" s="642"/>
      <c r="M164" s="642"/>
      <c r="N164" s="638"/>
      <c r="O164" s="628"/>
      <c r="P164" s="629"/>
      <c r="Q164" s="629"/>
      <c r="R164" s="629"/>
      <c r="S164" s="630"/>
      <c r="T164" s="182" t="s">
        <v>135</v>
      </c>
      <c r="U164" s="183"/>
      <c r="V164" s="18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611">
        <f>IF($BE$3="４週",SUM(W164:AX164),IF($BE$3="暦月",SUM(W164:BA164),""))</f>
        <v>0</v>
      </c>
      <c r="BC164" s="612"/>
      <c r="BD164" s="613">
        <f>IF($BE$3="４週",BB164/4,IF($BE$3="暦月",(BB164/($BE$8/7)),""))</f>
        <v>0</v>
      </c>
      <c r="BE164" s="612"/>
      <c r="BF164" s="608"/>
      <c r="BG164" s="609"/>
      <c r="BH164" s="609"/>
      <c r="BI164" s="609"/>
      <c r="BJ164" s="610"/>
    </row>
    <row r="165" spans="2:62" ht="20.25" customHeight="1">
      <c r="B165" s="614">
        <f>B163+1</f>
        <v>76</v>
      </c>
      <c r="C165" s="616"/>
      <c r="D165" s="617"/>
      <c r="E165" s="165"/>
      <c r="F165" s="166"/>
      <c r="G165" s="165"/>
      <c r="H165" s="166"/>
      <c r="I165" s="620"/>
      <c r="J165" s="621"/>
      <c r="K165" s="624"/>
      <c r="L165" s="625"/>
      <c r="M165" s="625"/>
      <c r="N165" s="617"/>
      <c r="O165" s="628"/>
      <c r="P165" s="629"/>
      <c r="Q165" s="629"/>
      <c r="R165" s="629"/>
      <c r="S165" s="630"/>
      <c r="T165" s="185" t="s">
        <v>134</v>
      </c>
      <c r="U165" s="186"/>
      <c r="V165" s="187"/>
      <c r="W165" s="178"/>
      <c r="X165" s="179"/>
      <c r="Y165" s="179"/>
      <c r="Z165" s="179"/>
      <c r="AA165" s="179"/>
      <c r="AB165" s="179"/>
      <c r="AC165" s="180"/>
      <c r="AD165" s="178"/>
      <c r="AE165" s="179"/>
      <c r="AF165" s="179"/>
      <c r="AG165" s="179"/>
      <c r="AH165" s="179"/>
      <c r="AI165" s="179"/>
      <c r="AJ165" s="180"/>
      <c r="AK165" s="178"/>
      <c r="AL165" s="179"/>
      <c r="AM165" s="179"/>
      <c r="AN165" s="179"/>
      <c r="AO165" s="179"/>
      <c r="AP165" s="179"/>
      <c r="AQ165" s="180"/>
      <c r="AR165" s="178"/>
      <c r="AS165" s="179"/>
      <c r="AT165" s="179"/>
      <c r="AU165" s="179"/>
      <c r="AV165" s="179"/>
      <c r="AW165" s="179"/>
      <c r="AX165" s="180"/>
      <c r="AY165" s="178"/>
      <c r="AZ165" s="179"/>
      <c r="BA165" s="181"/>
      <c r="BB165" s="634"/>
      <c r="BC165" s="635"/>
      <c r="BD165" s="595"/>
      <c r="BE165" s="596"/>
      <c r="BF165" s="597"/>
      <c r="BG165" s="598"/>
      <c r="BH165" s="598"/>
      <c r="BI165" s="598"/>
      <c r="BJ165" s="599"/>
    </row>
    <row r="166" spans="2:62" ht="20.25" customHeight="1">
      <c r="B166" s="636"/>
      <c r="C166" s="637"/>
      <c r="D166" s="638"/>
      <c r="E166" s="188"/>
      <c r="F166" s="189">
        <f>C165</f>
        <v>0</v>
      </c>
      <c r="G166" s="188"/>
      <c r="H166" s="189">
        <f>I165</f>
        <v>0</v>
      </c>
      <c r="I166" s="639"/>
      <c r="J166" s="640"/>
      <c r="K166" s="641"/>
      <c r="L166" s="642"/>
      <c r="M166" s="642"/>
      <c r="N166" s="638"/>
      <c r="O166" s="628"/>
      <c r="P166" s="629"/>
      <c r="Q166" s="629"/>
      <c r="R166" s="629"/>
      <c r="S166" s="630"/>
      <c r="T166" s="182" t="s">
        <v>135</v>
      </c>
      <c r="U166" s="183"/>
      <c r="V166" s="18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611">
        <f>IF($BE$3="４週",SUM(W166:AX166),IF($BE$3="暦月",SUM(W166:BA166),""))</f>
        <v>0</v>
      </c>
      <c r="BC166" s="612"/>
      <c r="BD166" s="613">
        <f>IF($BE$3="４週",BB166/4,IF($BE$3="暦月",(BB166/($BE$8/7)),""))</f>
        <v>0</v>
      </c>
      <c r="BE166" s="612"/>
      <c r="BF166" s="608"/>
      <c r="BG166" s="609"/>
      <c r="BH166" s="609"/>
      <c r="BI166" s="609"/>
      <c r="BJ166" s="610"/>
    </row>
    <row r="167" spans="2:62" ht="20.25" customHeight="1">
      <c r="B167" s="614">
        <f>B165+1</f>
        <v>77</v>
      </c>
      <c r="C167" s="616"/>
      <c r="D167" s="617"/>
      <c r="E167" s="165"/>
      <c r="F167" s="166"/>
      <c r="G167" s="165"/>
      <c r="H167" s="166"/>
      <c r="I167" s="620"/>
      <c r="J167" s="621"/>
      <c r="K167" s="624"/>
      <c r="L167" s="625"/>
      <c r="M167" s="625"/>
      <c r="N167" s="617"/>
      <c r="O167" s="628"/>
      <c r="P167" s="629"/>
      <c r="Q167" s="629"/>
      <c r="R167" s="629"/>
      <c r="S167" s="630"/>
      <c r="T167" s="185" t="s">
        <v>134</v>
      </c>
      <c r="U167" s="186"/>
      <c r="V167" s="187"/>
      <c r="W167" s="178"/>
      <c r="X167" s="179"/>
      <c r="Y167" s="179"/>
      <c r="Z167" s="179"/>
      <c r="AA167" s="179"/>
      <c r="AB167" s="179"/>
      <c r="AC167" s="180"/>
      <c r="AD167" s="178"/>
      <c r="AE167" s="179"/>
      <c r="AF167" s="179"/>
      <c r="AG167" s="179"/>
      <c r="AH167" s="179"/>
      <c r="AI167" s="179"/>
      <c r="AJ167" s="180"/>
      <c r="AK167" s="178"/>
      <c r="AL167" s="179"/>
      <c r="AM167" s="179"/>
      <c r="AN167" s="179"/>
      <c r="AO167" s="179"/>
      <c r="AP167" s="179"/>
      <c r="AQ167" s="180"/>
      <c r="AR167" s="178"/>
      <c r="AS167" s="179"/>
      <c r="AT167" s="179"/>
      <c r="AU167" s="179"/>
      <c r="AV167" s="179"/>
      <c r="AW167" s="179"/>
      <c r="AX167" s="180"/>
      <c r="AY167" s="178"/>
      <c r="AZ167" s="179"/>
      <c r="BA167" s="181"/>
      <c r="BB167" s="634"/>
      <c r="BC167" s="635"/>
      <c r="BD167" s="595"/>
      <c r="BE167" s="596"/>
      <c r="BF167" s="597"/>
      <c r="BG167" s="598"/>
      <c r="BH167" s="598"/>
      <c r="BI167" s="598"/>
      <c r="BJ167" s="599"/>
    </row>
    <row r="168" spans="2:62" ht="20.25" customHeight="1">
      <c r="B168" s="636"/>
      <c r="C168" s="637"/>
      <c r="D168" s="638"/>
      <c r="E168" s="188"/>
      <c r="F168" s="189">
        <f>C167</f>
        <v>0</v>
      </c>
      <c r="G168" s="188"/>
      <c r="H168" s="189">
        <f>I167</f>
        <v>0</v>
      </c>
      <c r="I168" s="639"/>
      <c r="J168" s="640"/>
      <c r="K168" s="641"/>
      <c r="L168" s="642"/>
      <c r="M168" s="642"/>
      <c r="N168" s="638"/>
      <c r="O168" s="628"/>
      <c r="P168" s="629"/>
      <c r="Q168" s="629"/>
      <c r="R168" s="629"/>
      <c r="S168" s="630"/>
      <c r="T168" s="182" t="s">
        <v>135</v>
      </c>
      <c r="U168" s="183"/>
      <c r="V168" s="18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611">
        <f>IF($BE$3="４週",SUM(W168:AX168),IF($BE$3="暦月",SUM(W168:BA168),""))</f>
        <v>0</v>
      </c>
      <c r="BC168" s="612"/>
      <c r="BD168" s="613">
        <f>IF($BE$3="４週",BB168/4,IF($BE$3="暦月",(BB168/($BE$8/7)),""))</f>
        <v>0</v>
      </c>
      <c r="BE168" s="612"/>
      <c r="BF168" s="608"/>
      <c r="BG168" s="609"/>
      <c r="BH168" s="609"/>
      <c r="BI168" s="609"/>
      <c r="BJ168" s="610"/>
    </row>
    <row r="169" spans="2:62" ht="20.25" customHeight="1">
      <c r="B169" s="614">
        <f>B167+1</f>
        <v>78</v>
      </c>
      <c r="C169" s="616"/>
      <c r="D169" s="617"/>
      <c r="E169" s="165"/>
      <c r="F169" s="166"/>
      <c r="G169" s="165"/>
      <c r="H169" s="166"/>
      <c r="I169" s="620"/>
      <c r="J169" s="621"/>
      <c r="K169" s="624"/>
      <c r="L169" s="625"/>
      <c r="M169" s="625"/>
      <c r="N169" s="617"/>
      <c r="O169" s="628"/>
      <c r="P169" s="629"/>
      <c r="Q169" s="629"/>
      <c r="R169" s="629"/>
      <c r="S169" s="630"/>
      <c r="T169" s="185" t="s">
        <v>134</v>
      </c>
      <c r="U169" s="186"/>
      <c r="V169" s="187"/>
      <c r="W169" s="178"/>
      <c r="X169" s="179"/>
      <c r="Y169" s="179"/>
      <c r="Z169" s="179"/>
      <c r="AA169" s="179"/>
      <c r="AB169" s="179"/>
      <c r="AC169" s="180"/>
      <c r="AD169" s="178"/>
      <c r="AE169" s="179"/>
      <c r="AF169" s="179"/>
      <c r="AG169" s="179"/>
      <c r="AH169" s="179"/>
      <c r="AI169" s="179"/>
      <c r="AJ169" s="180"/>
      <c r="AK169" s="178"/>
      <c r="AL169" s="179"/>
      <c r="AM169" s="179"/>
      <c r="AN169" s="179"/>
      <c r="AO169" s="179"/>
      <c r="AP169" s="179"/>
      <c r="AQ169" s="180"/>
      <c r="AR169" s="178"/>
      <c r="AS169" s="179"/>
      <c r="AT169" s="179"/>
      <c r="AU169" s="179"/>
      <c r="AV169" s="179"/>
      <c r="AW169" s="179"/>
      <c r="AX169" s="180"/>
      <c r="AY169" s="178"/>
      <c r="AZ169" s="179"/>
      <c r="BA169" s="181"/>
      <c r="BB169" s="634"/>
      <c r="BC169" s="635"/>
      <c r="BD169" s="595"/>
      <c r="BE169" s="596"/>
      <c r="BF169" s="597"/>
      <c r="BG169" s="598"/>
      <c r="BH169" s="598"/>
      <c r="BI169" s="598"/>
      <c r="BJ169" s="599"/>
    </row>
    <row r="170" spans="2:62" ht="20.25" customHeight="1">
      <c r="B170" s="636"/>
      <c r="C170" s="637"/>
      <c r="D170" s="638"/>
      <c r="E170" s="188"/>
      <c r="F170" s="189">
        <f>C169</f>
        <v>0</v>
      </c>
      <c r="G170" s="188"/>
      <c r="H170" s="189">
        <f>I169</f>
        <v>0</v>
      </c>
      <c r="I170" s="639"/>
      <c r="J170" s="640"/>
      <c r="K170" s="641"/>
      <c r="L170" s="642"/>
      <c r="M170" s="642"/>
      <c r="N170" s="638"/>
      <c r="O170" s="628"/>
      <c r="P170" s="629"/>
      <c r="Q170" s="629"/>
      <c r="R170" s="629"/>
      <c r="S170" s="630"/>
      <c r="T170" s="182" t="s">
        <v>135</v>
      </c>
      <c r="U170" s="183"/>
      <c r="V170" s="18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611">
        <f>IF($BE$3="４週",SUM(W170:AX170),IF($BE$3="暦月",SUM(W170:BA170),""))</f>
        <v>0</v>
      </c>
      <c r="BC170" s="612"/>
      <c r="BD170" s="613">
        <f>IF($BE$3="４週",BB170/4,IF($BE$3="暦月",(BB170/($BE$8/7)),""))</f>
        <v>0</v>
      </c>
      <c r="BE170" s="612"/>
      <c r="BF170" s="608"/>
      <c r="BG170" s="609"/>
      <c r="BH170" s="609"/>
      <c r="BI170" s="609"/>
      <c r="BJ170" s="610"/>
    </row>
    <row r="171" spans="2:62" ht="20.25" customHeight="1">
      <c r="B171" s="614">
        <f>B169+1</f>
        <v>79</v>
      </c>
      <c r="C171" s="616"/>
      <c r="D171" s="617"/>
      <c r="E171" s="165"/>
      <c r="F171" s="166"/>
      <c r="G171" s="165"/>
      <c r="H171" s="166"/>
      <c r="I171" s="620"/>
      <c r="J171" s="621"/>
      <c r="K171" s="624"/>
      <c r="L171" s="625"/>
      <c r="M171" s="625"/>
      <c r="N171" s="617"/>
      <c r="O171" s="628"/>
      <c r="P171" s="629"/>
      <c r="Q171" s="629"/>
      <c r="R171" s="629"/>
      <c r="S171" s="630"/>
      <c r="T171" s="185" t="s">
        <v>134</v>
      </c>
      <c r="U171" s="186"/>
      <c r="V171" s="187"/>
      <c r="W171" s="178"/>
      <c r="X171" s="179"/>
      <c r="Y171" s="179"/>
      <c r="Z171" s="179"/>
      <c r="AA171" s="179"/>
      <c r="AB171" s="179"/>
      <c r="AC171" s="180"/>
      <c r="AD171" s="178"/>
      <c r="AE171" s="179"/>
      <c r="AF171" s="179"/>
      <c r="AG171" s="179"/>
      <c r="AH171" s="179"/>
      <c r="AI171" s="179"/>
      <c r="AJ171" s="180"/>
      <c r="AK171" s="178"/>
      <c r="AL171" s="179"/>
      <c r="AM171" s="179"/>
      <c r="AN171" s="179"/>
      <c r="AO171" s="179"/>
      <c r="AP171" s="179"/>
      <c r="AQ171" s="180"/>
      <c r="AR171" s="178"/>
      <c r="AS171" s="179"/>
      <c r="AT171" s="179"/>
      <c r="AU171" s="179"/>
      <c r="AV171" s="179"/>
      <c r="AW171" s="179"/>
      <c r="AX171" s="180"/>
      <c r="AY171" s="178"/>
      <c r="AZ171" s="179"/>
      <c r="BA171" s="181"/>
      <c r="BB171" s="634"/>
      <c r="BC171" s="635"/>
      <c r="BD171" s="595"/>
      <c r="BE171" s="596"/>
      <c r="BF171" s="597"/>
      <c r="BG171" s="598"/>
      <c r="BH171" s="598"/>
      <c r="BI171" s="598"/>
      <c r="BJ171" s="599"/>
    </row>
    <row r="172" spans="2:62" ht="20.25" customHeight="1">
      <c r="B172" s="636"/>
      <c r="C172" s="637"/>
      <c r="D172" s="638"/>
      <c r="E172" s="188"/>
      <c r="F172" s="189">
        <f>C171</f>
        <v>0</v>
      </c>
      <c r="G172" s="188"/>
      <c r="H172" s="189">
        <f>I171</f>
        <v>0</v>
      </c>
      <c r="I172" s="639"/>
      <c r="J172" s="640"/>
      <c r="K172" s="641"/>
      <c r="L172" s="642"/>
      <c r="M172" s="642"/>
      <c r="N172" s="638"/>
      <c r="O172" s="628"/>
      <c r="P172" s="629"/>
      <c r="Q172" s="629"/>
      <c r="R172" s="629"/>
      <c r="S172" s="630"/>
      <c r="T172" s="182" t="s">
        <v>135</v>
      </c>
      <c r="U172" s="183"/>
      <c r="V172" s="18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611">
        <f>IF($BE$3="４週",SUM(W172:AX172),IF($BE$3="暦月",SUM(W172:BA172),""))</f>
        <v>0</v>
      </c>
      <c r="BC172" s="612"/>
      <c r="BD172" s="613">
        <f>IF($BE$3="４週",BB172/4,IF($BE$3="暦月",(BB172/($BE$8/7)),""))</f>
        <v>0</v>
      </c>
      <c r="BE172" s="612"/>
      <c r="BF172" s="608"/>
      <c r="BG172" s="609"/>
      <c r="BH172" s="609"/>
      <c r="BI172" s="609"/>
      <c r="BJ172" s="610"/>
    </row>
    <row r="173" spans="2:62" ht="20.25" customHeight="1">
      <c r="B173" s="614">
        <f>B171+1</f>
        <v>80</v>
      </c>
      <c r="C173" s="616"/>
      <c r="D173" s="617"/>
      <c r="E173" s="165"/>
      <c r="F173" s="166"/>
      <c r="G173" s="165"/>
      <c r="H173" s="166"/>
      <c r="I173" s="620"/>
      <c r="J173" s="621"/>
      <c r="K173" s="624"/>
      <c r="L173" s="625"/>
      <c r="M173" s="625"/>
      <c r="N173" s="617"/>
      <c r="O173" s="628"/>
      <c r="P173" s="629"/>
      <c r="Q173" s="629"/>
      <c r="R173" s="629"/>
      <c r="S173" s="630"/>
      <c r="T173" s="185" t="s">
        <v>134</v>
      </c>
      <c r="U173" s="186"/>
      <c r="V173" s="187"/>
      <c r="W173" s="178"/>
      <c r="X173" s="179"/>
      <c r="Y173" s="179"/>
      <c r="Z173" s="179"/>
      <c r="AA173" s="179"/>
      <c r="AB173" s="179"/>
      <c r="AC173" s="180"/>
      <c r="AD173" s="178"/>
      <c r="AE173" s="179"/>
      <c r="AF173" s="179"/>
      <c r="AG173" s="179"/>
      <c r="AH173" s="179"/>
      <c r="AI173" s="179"/>
      <c r="AJ173" s="180"/>
      <c r="AK173" s="178"/>
      <c r="AL173" s="179"/>
      <c r="AM173" s="179"/>
      <c r="AN173" s="179"/>
      <c r="AO173" s="179"/>
      <c r="AP173" s="179"/>
      <c r="AQ173" s="180"/>
      <c r="AR173" s="178"/>
      <c r="AS173" s="179"/>
      <c r="AT173" s="179"/>
      <c r="AU173" s="179"/>
      <c r="AV173" s="179"/>
      <c r="AW173" s="179"/>
      <c r="AX173" s="180"/>
      <c r="AY173" s="178"/>
      <c r="AZ173" s="179"/>
      <c r="BA173" s="181"/>
      <c r="BB173" s="634"/>
      <c r="BC173" s="635"/>
      <c r="BD173" s="595"/>
      <c r="BE173" s="596"/>
      <c r="BF173" s="597"/>
      <c r="BG173" s="598"/>
      <c r="BH173" s="598"/>
      <c r="BI173" s="598"/>
      <c r="BJ173" s="599"/>
    </row>
    <row r="174" spans="2:62" ht="20.25" customHeight="1">
      <c r="B174" s="636"/>
      <c r="C174" s="637"/>
      <c r="D174" s="638"/>
      <c r="E174" s="188"/>
      <c r="F174" s="189">
        <f>C173</f>
        <v>0</v>
      </c>
      <c r="G174" s="188"/>
      <c r="H174" s="189">
        <f>I173</f>
        <v>0</v>
      </c>
      <c r="I174" s="639"/>
      <c r="J174" s="640"/>
      <c r="K174" s="641"/>
      <c r="L174" s="642"/>
      <c r="M174" s="642"/>
      <c r="N174" s="638"/>
      <c r="O174" s="628"/>
      <c r="P174" s="629"/>
      <c r="Q174" s="629"/>
      <c r="R174" s="629"/>
      <c r="S174" s="630"/>
      <c r="T174" s="182" t="s">
        <v>135</v>
      </c>
      <c r="U174" s="183"/>
      <c r="V174" s="18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611">
        <f>IF($BE$3="４週",SUM(W174:AX174),IF($BE$3="暦月",SUM(W174:BA174),""))</f>
        <v>0</v>
      </c>
      <c r="BC174" s="612"/>
      <c r="BD174" s="613">
        <f>IF($BE$3="４週",BB174/4,IF($BE$3="暦月",(BB174/($BE$8/7)),""))</f>
        <v>0</v>
      </c>
      <c r="BE174" s="612"/>
      <c r="BF174" s="608"/>
      <c r="BG174" s="609"/>
      <c r="BH174" s="609"/>
      <c r="BI174" s="609"/>
      <c r="BJ174" s="610"/>
    </row>
    <row r="175" spans="2:62" ht="20.25" customHeight="1">
      <c r="B175" s="614">
        <f>B173+1</f>
        <v>81</v>
      </c>
      <c r="C175" s="616"/>
      <c r="D175" s="617"/>
      <c r="E175" s="165"/>
      <c r="F175" s="166"/>
      <c r="G175" s="165"/>
      <c r="H175" s="166"/>
      <c r="I175" s="620"/>
      <c r="J175" s="621"/>
      <c r="K175" s="624"/>
      <c r="L175" s="625"/>
      <c r="M175" s="625"/>
      <c r="N175" s="617"/>
      <c r="O175" s="628"/>
      <c r="P175" s="629"/>
      <c r="Q175" s="629"/>
      <c r="R175" s="629"/>
      <c r="S175" s="630"/>
      <c r="T175" s="185" t="s">
        <v>134</v>
      </c>
      <c r="U175" s="186"/>
      <c r="V175" s="187"/>
      <c r="W175" s="178"/>
      <c r="X175" s="179"/>
      <c r="Y175" s="179"/>
      <c r="Z175" s="179"/>
      <c r="AA175" s="179"/>
      <c r="AB175" s="179"/>
      <c r="AC175" s="180"/>
      <c r="AD175" s="178"/>
      <c r="AE175" s="179"/>
      <c r="AF175" s="179"/>
      <c r="AG175" s="179"/>
      <c r="AH175" s="179"/>
      <c r="AI175" s="179"/>
      <c r="AJ175" s="180"/>
      <c r="AK175" s="178"/>
      <c r="AL175" s="179"/>
      <c r="AM175" s="179"/>
      <c r="AN175" s="179"/>
      <c r="AO175" s="179"/>
      <c r="AP175" s="179"/>
      <c r="AQ175" s="180"/>
      <c r="AR175" s="178"/>
      <c r="AS175" s="179"/>
      <c r="AT175" s="179"/>
      <c r="AU175" s="179"/>
      <c r="AV175" s="179"/>
      <c r="AW175" s="179"/>
      <c r="AX175" s="180"/>
      <c r="AY175" s="178"/>
      <c r="AZ175" s="179"/>
      <c r="BA175" s="181"/>
      <c r="BB175" s="634"/>
      <c r="BC175" s="635"/>
      <c r="BD175" s="595"/>
      <c r="BE175" s="596"/>
      <c r="BF175" s="597"/>
      <c r="BG175" s="598"/>
      <c r="BH175" s="598"/>
      <c r="BI175" s="598"/>
      <c r="BJ175" s="599"/>
    </row>
    <row r="176" spans="2:62" ht="20.25" customHeight="1">
      <c r="B176" s="636"/>
      <c r="C176" s="637"/>
      <c r="D176" s="638"/>
      <c r="E176" s="188"/>
      <c r="F176" s="189">
        <f>C175</f>
        <v>0</v>
      </c>
      <c r="G176" s="188"/>
      <c r="H176" s="189">
        <f>I175</f>
        <v>0</v>
      </c>
      <c r="I176" s="639"/>
      <c r="J176" s="640"/>
      <c r="K176" s="641"/>
      <c r="L176" s="642"/>
      <c r="M176" s="642"/>
      <c r="N176" s="638"/>
      <c r="O176" s="628"/>
      <c r="P176" s="629"/>
      <c r="Q176" s="629"/>
      <c r="R176" s="629"/>
      <c r="S176" s="630"/>
      <c r="T176" s="182" t="s">
        <v>135</v>
      </c>
      <c r="U176" s="183"/>
      <c r="V176" s="18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611">
        <f>IF($BE$3="４週",SUM(W176:AX176),IF($BE$3="暦月",SUM(W176:BA176),""))</f>
        <v>0</v>
      </c>
      <c r="BC176" s="612"/>
      <c r="BD176" s="613">
        <f>IF($BE$3="４週",BB176/4,IF($BE$3="暦月",(BB176/($BE$8/7)),""))</f>
        <v>0</v>
      </c>
      <c r="BE176" s="612"/>
      <c r="BF176" s="608"/>
      <c r="BG176" s="609"/>
      <c r="BH176" s="609"/>
      <c r="BI176" s="609"/>
      <c r="BJ176" s="610"/>
    </row>
    <row r="177" spans="2:62" ht="20.25" customHeight="1">
      <c r="B177" s="614">
        <f>B175+1</f>
        <v>82</v>
      </c>
      <c r="C177" s="616"/>
      <c r="D177" s="617"/>
      <c r="E177" s="165"/>
      <c r="F177" s="166"/>
      <c r="G177" s="165"/>
      <c r="H177" s="166"/>
      <c r="I177" s="620"/>
      <c r="J177" s="621"/>
      <c r="K177" s="624"/>
      <c r="L177" s="625"/>
      <c r="M177" s="625"/>
      <c r="N177" s="617"/>
      <c r="O177" s="628"/>
      <c r="P177" s="629"/>
      <c r="Q177" s="629"/>
      <c r="R177" s="629"/>
      <c r="S177" s="630"/>
      <c r="T177" s="185" t="s">
        <v>134</v>
      </c>
      <c r="U177" s="186"/>
      <c r="V177" s="187"/>
      <c r="W177" s="178"/>
      <c r="X177" s="179"/>
      <c r="Y177" s="179"/>
      <c r="Z177" s="179"/>
      <c r="AA177" s="179"/>
      <c r="AB177" s="179"/>
      <c r="AC177" s="180"/>
      <c r="AD177" s="178"/>
      <c r="AE177" s="179"/>
      <c r="AF177" s="179"/>
      <c r="AG177" s="179"/>
      <c r="AH177" s="179"/>
      <c r="AI177" s="179"/>
      <c r="AJ177" s="180"/>
      <c r="AK177" s="178"/>
      <c r="AL177" s="179"/>
      <c r="AM177" s="179"/>
      <c r="AN177" s="179"/>
      <c r="AO177" s="179"/>
      <c r="AP177" s="179"/>
      <c r="AQ177" s="180"/>
      <c r="AR177" s="178"/>
      <c r="AS177" s="179"/>
      <c r="AT177" s="179"/>
      <c r="AU177" s="179"/>
      <c r="AV177" s="179"/>
      <c r="AW177" s="179"/>
      <c r="AX177" s="180"/>
      <c r="AY177" s="178"/>
      <c r="AZ177" s="179"/>
      <c r="BA177" s="181"/>
      <c r="BB177" s="634"/>
      <c r="BC177" s="635"/>
      <c r="BD177" s="595"/>
      <c r="BE177" s="596"/>
      <c r="BF177" s="597"/>
      <c r="BG177" s="598"/>
      <c r="BH177" s="598"/>
      <c r="BI177" s="598"/>
      <c r="BJ177" s="599"/>
    </row>
    <row r="178" spans="2:62" ht="20.25" customHeight="1">
      <c r="B178" s="636"/>
      <c r="C178" s="637"/>
      <c r="D178" s="638"/>
      <c r="E178" s="188"/>
      <c r="F178" s="189">
        <f>C177</f>
        <v>0</v>
      </c>
      <c r="G178" s="188"/>
      <c r="H178" s="189">
        <f>I177</f>
        <v>0</v>
      </c>
      <c r="I178" s="639"/>
      <c r="J178" s="640"/>
      <c r="K178" s="641"/>
      <c r="L178" s="642"/>
      <c r="M178" s="642"/>
      <c r="N178" s="638"/>
      <c r="O178" s="628"/>
      <c r="P178" s="629"/>
      <c r="Q178" s="629"/>
      <c r="R178" s="629"/>
      <c r="S178" s="630"/>
      <c r="T178" s="182" t="s">
        <v>135</v>
      </c>
      <c r="U178" s="183"/>
      <c r="V178" s="18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611">
        <f>IF($BE$3="４週",SUM(W178:AX178),IF($BE$3="暦月",SUM(W178:BA178),""))</f>
        <v>0</v>
      </c>
      <c r="BC178" s="612"/>
      <c r="BD178" s="613">
        <f>IF($BE$3="４週",BB178/4,IF($BE$3="暦月",(BB178/($BE$8/7)),""))</f>
        <v>0</v>
      </c>
      <c r="BE178" s="612"/>
      <c r="BF178" s="608"/>
      <c r="BG178" s="609"/>
      <c r="BH178" s="609"/>
      <c r="BI178" s="609"/>
      <c r="BJ178" s="610"/>
    </row>
    <row r="179" spans="2:62" ht="20.25" customHeight="1">
      <c r="B179" s="614">
        <f>B177+1</f>
        <v>83</v>
      </c>
      <c r="C179" s="616"/>
      <c r="D179" s="617"/>
      <c r="E179" s="165"/>
      <c r="F179" s="166"/>
      <c r="G179" s="165"/>
      <c r="H179" s="166"/>
      <c r="I179" s="620"/>
      <c r="J179" s="621"/>
      <c r="K179" s="624"/>
      <c r="L179" s="625"/>
      <c r="M179" s="625"/>
      <c r="N179" s="617"/>
      <c r="O179" s="628"/>
      <c r="P179" s="629"/>
      <c r="Q179" s="629"/>
      <c r="R179" s="629"/>
      <c r="S179" s="630"/>
      <c r="T179" s="185" t="s">
        <v>134</v>
      </c>
      <c r="U179" s="186"/>
      <c r="V179" s="187"/>
      <c r="W179" s="178"/>
      <c r="X179" s="179"/>
      <c r="Y179" s="179"/>
      <c r="Z179" s="179"/>
      <c r="AA179" s="179"/>
      <c r="AB179" s="179"/>
      <c r="AC179" s="180"/>
      <c r="AD179" s="178"/>
      <c r="AE179" s="179"/>
      <c r="AF179" s="179"/>
      <c r="AG179" s="179"/>
      <c r="AH179" s="179"/>
      <c r="AI179" s="179"/>
      <c r="AJ179" s="180"/>
      <c r="AK179" s="178"/>
      <c r="AL179" s="179"/>
      <c r="AM179" s="179"/>
      <c r="AN179" s="179"/>
      <c r="AO179" s="179"/>
      <c r="AP179" s="179"/>
      <c r="AQ179" s="180"/>
      <c r="AR179" s="178"/>
      <c r="AS179" s="179"/>
      <c r="AT179" s="179"/>
      <c r="AU179" s="179"/>
      <c r="AV179" s="179"/>
      <c r="AW179" s="179"/>
      <c r="AX179" s="180"/>
      <c r="AY179" s="178"/>
      <c r="AZ179" s="179"/>
      <c r="BA179" s="181"/>
      <c r="BB179" s="634"/>
      <c r="BC179" s="635"/>
      <c r="BD179" s="595"/>
      <c r="BE179" s="596"/>
      <c r="BF179" s="597"/>
      <c r="BG179" s="598"/>
      <c r="BH179" s="598"/>
      <c r="BI179" s="598"/>
      <c r="BJ179" s="599"/>
    </row>
    <row r="180" spans="2:62" ht="20.25" customHeight="1">
      <c r="B180" s="636"/>
      <c r="C180" s="637"/>
      <c r="D180" s="638"/>
      <c r="E180" s="188"/>
      <c r="F180" s="189">
        <f>C179</f>
        <v>0</v>
      </c>
      <c r="G180" s="188"/>
      <c r="H180" s="189">
        <f>I179</f>
        <v>0</v>
      </c>
      <c r="I180" s="639"/>
      <c r="J180" s="640"/>
      <c r="K180" s="641"/>
      <c r="L180" s="642"/>
      <c r="M180" s="642"/>
      <c r="N180" s="638"/>
      <c r="O180" s="628"/>
      <c r="P180" s="629"/>
      <c r="Q180" s="629"/>
      <c r="R180" s="629"/>
      <c r="S180" s="630"/>
      <c r="T180" s="182" t="s">
        <v>135</v>
      </c>
      <c r="U180" s="183"/>
      <c r="V180" s="18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611">
        <f>IF($BE$3="４週",SUM(W180:AX180),IF($BE$3="暦月",SUM(W180:BA180),""))</f>
        <v>0</v>
      </c>
      <c r="BC180" s="612"/>
      <c r="BD180" s="613">
        <f>IF($BE$3="４週",BB180/4,IF($BE$3="暦月",(BB180/($BE$8/7)),""))</f>
        <v>0</v>
      </c>
      <c r="BE180" s="612"/>
      <c r="BF180" s="608"/>
      <c r="BG180" s="609"/>
      <c r="BH180" s="609"/>
      <c r="BI180" s="609"/>
      <c r="BJ180" s="610"/>
    </row>
    <row r="181" spans="2:62" ht="20.25" customHeight="1">
      <c r="B181" s="614">
        <f>B179+1</f>
        <v>84</v>
      </c>
      <c r="C181" s="616"/>
      <c r="D181" s="617"/>
      <c r="E181" s="165"/>
      <c r="F181" s="166"/>
      <c r="G181" s="165"/>
      <c r="H181" s="166"/>
      <c r="I181" s="620"/>
      <c r="J181" s="621"/>
      <c r="K181" s="624"/>
      <c r="L181" s="625"/>
      <c r="M181" s="625"/>
      <c r="N181" s="617"/>
      <c r="O181" s="628"/>
      <c r="P181" s="629"/>
      <c r="Q181" s="629"/>
      <c r="R181" s="629"/>
      <c r="S181" s="630"/>
      <c r="T181" s="185" t="s">
        <v>134</v>
      </c>
      <c r="U181" s="186"/>
      <c r="V181" s="187"/>
      <c r="W181" s="178"/>
      <c r="X181" s="179"/>
      <c r="Y181" s="179"/>
      <c r="Z181" s="179"/>
      <c r="AA181" s="179"/>
      <c r="AB181" s="179"/>
      <c r="AC181" s="180"/>
      <c r="AD181" s="178"/>
      <c r="AE181" s="179"/>
      <c r="AF181" s="179"/>
      <c r="AG181" s="179"/>
      <c r="AH181" s="179"/>
      <c r="AI181" s="179"/>
      <c r="AJ181" s="180"/>
      <c r="AK181" s="178"/>
      <c r="AL181" s="179"/>
      <c r="AM181" s="179"/>
      <c r="AN181" s="179"/>
      <c r="AO181" s="179"/>
      <c r="AP181" s="179"/>
      <c r="AQ181" s="180"/>
      <c r="AR181" s="178"/>
      <c r="AS181" s="179"/>
      <c r="AT181" s="179"/>
      <c r="AU181" s="179"/>
      <c r="AV181" s="179"/>
      <c r="AW181" s="179"/>
      <c r="AX181" s="180"/>
      <c r="AY181" s="178"/>
      <c r="AZ181" s="179"/>
      <c r="BA181" s="181"/>
      <c r="BB181" s="634"/>
      <c r="BC181" s="635"/>
      <c r="BD181" s="595"/>
      <c r="BE181" s="596"/>
      <c r="BF181" s="597"/>
      <c r="BG181" s="598"/>
      <c r="BH181" s="598"/>
      <c r="BI181" s="598"/>
      <c r="BJ181" s="599"/>
    </row>
    <row r="182" spans="2:62" ht="20.25" customHeight="1">
      <c r="B182" s="636"/>
      <c r="C182" s="637"/>
      <c r="D182" s="638"/>
      <c r="E182" s="188"/>
      <c r="F182" s="189">
        <f>C181</f>
        <v>0</v>
      </c>
      <c r="G182" s="188"/>
      <c r="H182" s="189">
        <f>I181</f>
        <v>0</v>
      </c>
      <c r="I182" s="639"/>
      <c r="J182" s="640"/>
      <c r="K182" s="641"/>
      <c r="L182" s="642"/>
      <c r="M182" s="642"/>
      <c r="N182" s="638"/>
      <c r="O182" s="628"/>
      <c r="P182" s="629"/>
      <c r="Q182" s="629"/>
      <c r="R182" s="629"/>
      <c r="S182" s="630"/>
      <c r="T182" s="182" t="s">
        <v>135</v>
      </c>
      <c r="U182" s="183"/>
      <c r="V182" s="18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611">
        <f>IF($BE$3="４週",SUM(W182:AX182),IF($BE$3="暦月",SUM(W182:BA182),""))</f>
        <v>0</v>
      </c>
      <c r="BC182" s="612"/>
      <c r="BD182" s="613">
        <f>IF($BE$3="４週",BB182/4,IF($BE$3="暦月",(BB182/($BE$8/7)),""))</f>
        <v>0</v>
      </c>
      <c r="BE182" s="612"/>
      <c r="BF182" s="608"/>
      <c r="BG182" s="609"/>
      <c r="BH182" s="609"/>
      <c r="BI182" s="609"/>
      <c r="BJ182" s="610"/>
    </row>
    <row r="183" spans="2:62" ht="20.25" customHeight="1">
      <c r="B183" s="614">
        <f>B181+1</f>
        <v>85</v>
      </c>
      <c r="C183" s="616"/>
      <c r="D183" s="617"/>
      <c r="E183" s="165"/>
      <c r="F183" s="166"/>
      <c r="G183" s="165"/>
      <c r="H183" s="166"/>
      <c r="I183" s="620"/>
      <c r="J183" s="621"/>
      <c r="K183" s="624"/>
      <c r="L183" s="625"/>
      <c r="M183" s="625"/>
      <c r="N183" s="617"/>
      <c r="O183" s="628"/>
      <c r="P183" s="629"/>
      <c r="Q183" s="629"/>
      <c r="R183" s="629"/>
      <c r="S183" s="630"/>
      <c r="T183" s="185" t="s">
        <v>134</v>
      </c>
      <c r="U183" s="186"/>
      <c r="V183" s="187"/>
      <c r="W183" s="178"/>
      <c r="X183" s="179"/>
      <c r="Y183" s="179"/>
      <c r="Z183" s="179"/>
      <c r="AA183" s="179"/>
      <c r="AB183" s="179"/>
      <c r="AC183" s="180"/>
      <c r="AD183" s="178"/>
      <c r="AE183" s="179"/>
      <c r="AF183" s="179"/>
      <c r="AG183" s="179"/>
      <c r="AH183" s="179"/>
      <c r="AI183" s="179"/>
      <c r="AJ183" s="180"/>
      <c r="AK183" s="178"/>
      <c r="AL183" s="179"/>
      <c r="AM183" s="179"/>
      <c r="AN183" s="179"/>
      <c r="AO183" s="179"/>
      <c r="AP183" s="179"/>
      <c r="AQ183" s="180"/>
      <c r="AR183" s="178"/>
      <c r="AS183" s="179"/>
      <c r="AT183" s="179"/>
      <c r="AU183" s="179"/>
      <c r="AV183" s="179"/>
      <c r="AW183" s="179"/>
      <c r="AX183" s="180"/>
      <c r="AY183" s="178"/>
      <c r="AZ183" s="179"/>
      <c r="BA183" s="181"/>
      <c r="BB183" s="634"/>
      <c r="BC183" s="635"/>
      <c r="BD183" s="595"/>
      <c r="BE183" s="596"/>
      <c r="BF183" s="597"/>
      <c r="BG183" s="598"/>
      <c r="BH183" s="598"/>
      <c r="BI183" s="598"/>
      <c r="BJ183" s="599"/>
    </row>
    <row r="184" spans="2:62" ht="20.25" customHeight="1">
      <c r="B184" s="636"/>
      <c r="C184" s="637"/>
      <c r="D184" s="638"/>
      <c r="E184" s="188"/>
      <c r="F184" s="189">
        <f>C183</f>
        <v>0</v>
      </c>
      <c r="G184" s="188"/>
      <c r="H184" s="189">
        <f>I183</f>
        <v>0</v>
      </c>
      <c r="I184" s="639"/>
      <c r="J184" s="640"/>
      <c r="K184" s="641"/>
      <c r="L184" s="642"/>
      <c r="M184" s="642"/>
      <c r="N184" s="638"/>
      <c r="O184" s="628"/>
      <c r="P184" s="629"/>
      <c r="Q184" s="629"/>
      <c r="R184" s="629"/>
      <c r="S184" s="630"/>
      <c r="T184" s="182" t="s">
        <v>135</v>
      </c>
      <c r="U184" s="183"/>
      <c r="V184" s="18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611">
        <f>IF($BE$3="４週",SUM(W184:AX184),IF($BE$3="暦月",SUM(W184:BA184),""))</f>
        <v>0</v>
      </c>
      <c r="BC184" s="612"/>
      <c r="BD184" s="613">
        <f>IF($BE$3="４週",BB184/4,IF($BE$3="暦月",(BB184/($BE$8/7)),""))</f>
        <v>0</v>
      </c>
      <c r="BE184" s="612"/>
      <c r="BF184" s="608"/>
      <c r="BG184" s="609"/>
      <c r="BH184" s="609"/>
      <c r="BI184" s="609"/>
      <c r="BJ184" s="610"/>
    </row>
    <row r="185" spans="2:62" ht="20.25" customHeight="1">
      <c r="B185" s="614">
        <f>B183+1</f>
        <v>86</v>
      </c>
      <c r="C185" s="616"/>
      <c r="D185" s="617"/>
      <c r="E185" s="165"/>
      <c r="F185" s="166"/>
      <c r="G185" s="165"/>
      <c r="H185" s="166"/>
      <c r="I185" s="620"/>
      <c r="J185" s="621"/>
      <c r="K185" s="624"/>
      <c r="L185" s="625"/>
      <c r="M185" s="625"/>
      <c r="N185" s="617"/>
      <c r="O185" s="628"/>
      <c r="P185" s="629"/>
      <c r="Q185" s="629"/>
      <c r="R185" s="629"/>
      <c r="S185" s="630"/>
      <c r="T185" s="185" t="s">
        <v>134</v>
      </c>
      <c r="U185" s="186"/>
      <c r="V185" s="187"/>
      <c r="W185" s="178"/>
      <c r="X185" s="179"/>
      <c r="Y185" s="179"/>
      <c r="Z185" s="179"/>
      <c r="AA185" s="179"/>
      <c r="AB185" s="179"/>
      <c r="AC185" s="180"/>
      <c r="AD185" s="178"/>
      <c r="AE185" s="179"/>
      <c r="AF185" s="179"/>
      <c r="AG185" s="179"/>
      <c r="AH185" s="179"/>
      <c r="AI185" s="179"/>
      <c r="AJ185" s="180"/>
      <c r="AK185" s="178"/>
      <c r="AL185" s="179"/>
      <c r="AM185" s="179"/>
      <c r="AN185" s="179"/>
      <c r="AO185" s="179"/>
      <c r="AP185" s="179"/>
      <c r="AQ185" s="180"/>
      <c r="AR185" s="178"/>
      <c r="AS185" s="179"/>
      <c r="AT185" s="179"/>
      <c r="AU185" s="179"/>
      <c r="AV185" s="179"/>
      <c r="AW185" s="179"/>
      <c r="AX185" s="180"/>
      <c r="AY185" s="178"/>
      <c r="AZ185" s="179"/>
      <c r="BA185" s="181"/>
      <c r="BB185" s="634"/>
      <c r="BC185" s="635"/>
      <c r="BD185" s="595"/>
      <c r="BE185" s="596"/>
      <c r="BF185" s="597"/>
      <c r="BG185" s="598"/>
      <c r="BH185" s="598"/>
      <c r="BI185" s="598"/>
      <c r="BJ185" s="599"/>
    </row>
    <row r="186" spans="2:62" ht="20.25" customHeight="1">
      <c r="B186" s="636"/>
      <c r="C186" s="637"/>
      <c r="D186" s="638"/>
      <c r="E186" s="188"/>
      <c r="F186" s="189">
        <f>C185</f>
        <v>0</v>
      </c>
      <c r="G186" s="188"/>
      <c r="H186" s="189">
        <f>I185</f>
        <v>0</v>
      </c>
      <c r="I186" s="639"/>
      <c r="J186" s="640"/>
      <c r="K186" s="641"/>
      <c r="L186" s="642"/>
      <c r="M186" s="642"/>
      <c r="N186" s="638"/>
      <c r="O186" s="628"/>
      <c r="P186" s="629"/>
      <c r="Q186" s="629"/>
      <c r="R186" s="629"/>
      <c r="S186" s="630"/>
      <c r="T186" s="182" t="s">
        <v>135</v>
      </c>
      <c r="U186" s="183"/>
      <c r="V186" s="18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611">
        <f>IF($BE$3="４週",SUM(W186:AX186),IF($BE$3="暦月",SUM(W186:BA186),""))</f>
        <v>0</v>
      </c>
      <c r="BC186" s="612"/>
      <c r="BD186" s="613">
        <f>IF($BE$3="４週",BB186/4,IF($BE$3="暦月",(BB186/($BE$8/7)),""))</f>
        <v>0</v>
      </c>
      <c r="BE186" s="612"/>
      <c r="BF186" s="608"/>
      <c r="BG186" s="609"/>
      <c r="BH186" s="609"/>
      <c r="BI186" s="609"/>
      <c r="BJ186" s="610"/>
    </row>
    <row r="187" spans="2:62" ht="20.25" customHeight="1">
      <c r="B187" s="614">
        <f>B185+1</f>
        <v>87</v>
      </c>
      <c r="C187" s="616"/>
      <c r="D187" s="617"/>
      <c r="E187" s="165"/>
      <c r="F187" s="166"/>
      <c r="G187" s="165"/>
      <c r="H187" s="166"/>
      <c r="I187" s="620"/>
      <c r="J187" s="621"/>
      <c r="K187" s="624"/>
      <c r="L187" s="625"/>
      <c r="M187" s="625"/>
      <c r="N187" s="617"/>
      <c r="O187" s="628"/>
      <c r="P187" s="629"/>
      <c r="Q187" s="629"/>
      <c r="R187" s="629"/>
      <c r="S187" s="630"/>
      <c r="T187" s="185" t="s">
        <v>134</v>
      </c>
      <c r="U187" s="186"/>
      <c r="V187" s="187"/>
      <c r="W187" s="178"/>
      <c r="X187" s="179"/>
      <c r="Y187" s="179"/>
      <c r="Z187" s="179"/>
      <c r="AA187" s="179"/>
      <c r="AB187" s="179"/>
      <c r="AC187" s="180"/>
      <c r="AD187" s="178"/>
      <c r="AE187" s="179"/>
      <c r="AF187" s="179"/>
      <c r="AG187" s="179"/>
      <c r="AH187" s="179"/>
      <c r="AI187" s="179"/>
      <c r="AJ187" s="180"/>
      <c r="AK187" s="178"/>
      <c r="AL187" s="179"/>
      <c r="AM187" s="179"/>
      <c r="AN187" s="179"/>
      <c r="AO187" s="179"/>
      <c r="AP187" s="179"/>
      <c r="AQ187" s="180"/>
      <c r="AR187" s="178"/>
      <c r="AS187" s="179"/>
      <c r="AT187" s="179"/>
      <c r="AU187" s="179"/>
      <c r="AV187" s="179"/>
      <c r="AW187" s="179"/>
      <c r="AX187" s="180"/>
      <c r="AY187" s="178"/>
      <c r="AZ187" s="179"/>
      <c r="BA187" s="181"/>
      <c r="BB187" s="634"/>
      <c r="BC187" s="635"/>
      <c r="BD187" s="595"/>
      <c r="BE187" s="596"/>
      <c r="BF187" s="597"/>
      <c r="BG187" s="598"/>
      <c r="BH187" s="598"/>
      <c r="BI187" s="598"/>
      <c r="BJ187" s="599"/>
    </row>
    <row r="188" spans="2:62" ht="20.25" customHeight="1">
      <c r="B188" s="636"/>
      <c r="C188" s="637"/>
      <c r="D188" s="638"/>
      <c r="E188" s="188"/>
      <c r="F188" s="189">
        <f>C187</f>
        <v>0</v>
      </c>
      <c r="G188" s="188"/>
      <c r="H188" s="189">
        <f>I187</f>
        <v>0</v>
      </c>
      <c r="I188" s="639"/>
      <c r="J188" s="640"/>
      <c r="K188" s="641"/>
      <c r="L188" s="642"/>
      <c r="M188" s="642"/>
      <c r="N188" s="638"/>
      <c r="O188" s="628"/>
      <c r="P188" s="629"/>
      <c r="Q188" s="629"/>
      <c r="R188" s="629"/>
      <c r="S188" s="630"/>
      <c r="T188" s="182" t="s">
        <v>135</v>
      </c>
      <c r="U188" s="183"/>
      <c r="V188" s="18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611">
        <f>IF($BE$3="４週",SUM(W188:AX188),IF($BE$3="暦月",SUM(W188:BA188),""))</f>
        <v>0</v>
      </c>
      <c r="BC188" s="612"/>
      <c r="BD188" s="613">
        <f>IF($BE$3="４週",BB188/4,IF($BE$3="暦月",(BB188/($BE$8/7)),""))</f>
        <v>0</v>
      </c>
      <c r="BE188" s="612"/>
      <c r="BF188" s="608"/>
      <c r="BG188" s="609"/>
      <c r="BH188" s="609"/>
      <c r="BI188" s="609"/>
      <c r="BJ188" s="610"/>
    </row>
    <row r="189" spans="2:62" ht="20.25" customHeight="1">
      <c r="B189" s="614">
        <f>B187+1</f>
        <v>88</v>
      </c>
      <c r="C189" s="616"/>
      <c r="D189" s="617"/>
      <c r="E189" s="165"/>
      <c r="F189" s="166"/>
      <c r="G189" s="165"/>
      <c r="H189" s="166"/>
      <c r="I189" s="620"/>
      <c r="J189" s="621"/>
      <c r="K189" s="624"/>
      <c r="L189" s="625"/>
      <c r="M189" s="625"/>
      <c r="N189" s="617"/>
      <c r="O189" s="628"/>
      <c r="P189" s="629"/>
      <c r="Q189" s="629"/>
      <c r="R189" s="629"/>
      <c r="S189" s="630"/>
      <c r="T189" s="185" t="s">
        <v>134</v>
      </c>
      <c r="U189" s="186"/>
      <c r="V189" s="187"/>
      <c r="W189" s="178"/>
      <c r="X189" s="179"/>
      <c r="Y189" s="179"/>
      <c r="Z189" s="179"/>
      <c r="AA189" s="179"/>
      <c r="AB189" s="179"/>
      <c r="AC189" s="180"/>
      <c r="AD189" s="178"/>
      <c r="AE189" s="179"/>
      <c r="AF189" s="179"/>
      <c r="AG189" s="179"/>
      <c r="AH189" s="179"/>
      <c r="AI189" s="179"/>
      <c r="AJ189" s="180"/>
      <c r="AK189" s="178"/>
      <c r="AL189" s="179"/>
      <c r="AM189" s="179"/>
      <c r="AN189" s="179"/>
      <c r="AO189" s="179"/>
      <c r="AP189" s="179"/>
      <c r="AQ189" s="180"/>
      <c r="AR189" s="178"/>
      <c r="AS189" s="179"/>
      <c r="AT189" s="179"/>
      <c r="AU189" s="179"/>
      <c r="AV189" s="179"/>
      <c r="AW189" s="179"/>
      <c r="AX189" s="180"/>
      <c r="AY189" s="178"/>
      <c r="AZ189" s="179"/>
      <c r="BA189" s="181"/>
      <c r="BB189" s="634"/>
      <c r="BC189" s="635"/>
      <c r="BD189" s="595"/>
      <c r="BE189" s="596"/>
      <c r="BF189" s="597"/>
      <c r="BG189" s="598"/>
      <c r="BH189" s="598"/>
      <c r="BI189" s="598"/>
      <c r="BJ189" s="599"/>
    </row>
    <row r="190" spans="2:62" ht="20.25" customHeight="1">
      <c r="B190" s="636"/>
      <c r="C190" s="637"/>
      <c r="D190" s="638"/>
      <c r="E190" s="188"/>
      <c r="F190" s="189">
        <f>C189</f>
        <v>0</v>
      </c>
      <c r="G190" s="188"/>
      <c r="H190" s="189">
        <f>I189</f>
        <v>0</v>
      </c>
      <c r="I190" s="639"/>
      <c r="J190" s="640"/>
      <c r="K190" s="641"/>
      <c r="L190" s="642"/>
      <c r="M190" s="642"/>
      <c r="N190" s="638"/>
      <c r="O190" s="628"/>
      <c r="P190" s="629"/>
      <c r="Q190" s="629"/>
      <c r="R190" s="629"/>
      <c r="S190" s="630"/>
      <c r="T190" s="182" t="s">
        <v>135</v>
      </c>
      <c r="U190" s="183"/>
      <c r="V190" s="18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611">
        <f>IF($BE$3="４週",SUM(W190:AX190),IF($BE$3="暦月",SUM(W190:BA190),""))</f>
        <v>0</v>
      </c>
      <c r="BC190" s="612"/>
      <c r="BD190" s="613">
        <f>IF($BE$3="４週",BB190/4,IF($BE$3="暦月",(BB190/($BE$8/7)),""))</f>
        <v>0</v>
      </c>
      <c r="BE190" s="612"/>
      <c r="BF190" s="608"/>
      <c r="BG190" s="609"/>
      <c r="BH190" s="609"/>
      <c r="BI190" s="609"/>
      <c r="BJ190" s="610"/>
    </row>
    <row r="191" spans="2:62" ht="20.25" customHeight="1">
      <c r="B191" s="614">
        <f>B189+1</f>
        <v>89</v>
      </c>
      <c r="C191" s="616"/>
      <c r="D191" s="617"/>
      <c r="E191" s="165"/>
      <c r="F191" s="166"/>
      <c r="G191" s="165"/>
      <c r="H191" s="166"/>
      <c r="I191" s="620"/>
      <c r="J191" s="621"/>
      <c r="K191" s="624"/>
      <c r="L191" s="625"/>
      <c r="M191" s="625"/>
      <c r="N191" s="617"/>
      <c r="O191" s="628"/>
      <c r="P191" s="629"/>
      <c r="Q191" s="629"/>
      <c r="R191" s="629"/>
      <c r="S191" s="630"/>
      <c r="T191" s="185" t="s">
        <v>134</v>
      </c>
      <c r="U191" s="186"/>
      <c r="V191" s="187"/>
      <c r="W191" s="178"/>
      <c r="X191" s="179"/>
      <c r="Y191" s="179"/>
      <c r="Z191" s="179"/>
      <c r="AA191" s="179"/>
      <c r="AB191" s="179"/>
      <c r="AC191" s="180"/>
      <c r="AD191" s="178"/>
      <c r="AE191" s="179"/>
      <c r="AF191" s="179"/>
      <c r="AG191" s="179"/>
      <c r="AH191" s="179"/>
      <c r="AI191" s="179"/>
      <c r="AJ191" s="180"/>
      <c r="AK191" s="178"/>
      <c r="AL191" s="179"/>
      <c r="AM191" s="179"/>
      <c r="AN191" s="179"/>
      <c r="AO191" s="179"/>
      <c r="AP191" s="179"/>
      <c r="AQ191" s="180"/>
      <c r="AR191" s="178"/>
      <c r="AS191" s="179"/>
      <c r="AT191" s="179"/>
      <c r="AU191" s="179"/>
      <c r="AV191" s="179"/>
      <c r="AW191" s="179"/>
      <c r="AX191" s="180"/>
      <c r="AY191" s="178"/>
      <c r="AZ191" s="179"/>
      <c r="BA191" s="181"/>
      <c r="BB191" s="634"/>
      <c r="BC191" s="635"/>
      <c r="BD191" s="595"/>
      <c r="BE191" s="596"/>
      <c r="BF191" s="597"/>
      <c r="BG191" s="598"/>
      <c r="BH191" s="598"/>
      <c r="BI191" s="598"/>
      <c r="BJ191" s="599"/>
    </row>
    <row r="192" spans="2:62" ht="20.25" customHeight="1">
      <c r="B192" s="636"/>
      <c r="C192" s="637"/>
      <c r="D192" s="638"/>
      <c r="E192" s="188"/>
      <c r="F192" s="189">
        <f>C191</f>
        <v>0</v>
      </c>
      <c r="G192" s="188"/>
      <c r="H192" s="189">
        <f>I191</f>
        <v>0</v>
      </c>
      <c r="I192" s="639"/>
      <c r="J192" s="640"/>
      <c r="K192" s="641"/>
      <c r="L192" s="642"/>
      <c r="M192" s="642"/>
      <c r="N192" s="638"/>
      <c r="O192" s="628"/>
      <c r="P192" s="629"/>
      <c r="Q192" s="629"/>
      <c r="R192" s="629"/>
      <c r="S192" s="630"/>
      <c r="T192" s="182" t="s">
        <v>135</v>
      </c>
      <c r="U192" s="183"/>
      <c r="V192" s="18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611">
        <f>IF($BE$3="４週",SUM(W192:AX192),IF($BE$3="暦月",SUM(W192:BA192),""))</f>
        <v>0</v>
      </c>
      <c r="BC192" s="612"/>
      <c r="BD192" s="613">
        <f>IF($BE$3="４週",BB192/4,IF($BE$3="暦月",(BB192/($BE$8/7)),""))</f>
        <v>0</v>
      </c>
      <c r="BE192" s="612"/>
      <c r="BF192" s="608"/>
      <c r="BG192" s="609"/>
      <c r="BH192" s="609"/>
      <c r="BI192" s="609"/>
      <c r="BJ192" s="610"/>
    </row>
    <row r="193" spans="2:62" ht="20.25" customHeight="1">
      <c r="B193" s="614">
        <f>B191+1</f>
        <v>90</v>
      </c>
      <c r="C193" s="616"/>
      <c r="D193" s="617"/>
      <c r="E193" s="165"/>
      <c r="F193" s="166"/>
      <c r="G193" s="165"/>
      <c r="H193" s="166"/>
      <c r="I193" s="620"/>
      <c r="J193" s="621"/>
      <c r="K193" s="624"/>
      <c r="L193" s="625"/>
      <c r="M193" s="625"/>
      <c r="N193" s="617"/>
      <c r="O193" s="628"/>
      <c r="P193" s="629"/>
      <c r="Q193" s="629"/>
      <c r="R193" s="629"/>
      <c r="S193" s="630"/>
      <c r="T193" s="185" t="s">
        <v>134</v>
      </c>
      <c r="U193" s="186"/>
      <c r="V193" s="187"/>
      <c r="W193" s="178"/>
      <c r="X193" s="179"/>
      <c r="Y193" s="179"/>
      <c r="Z193" s="179"/>
      <c r="AA193" s="179"/>
      <c r="AB193" s="179"/>
      <c r="AC193" s="180"/>
      <c r="AD193" s="178"/>
      <c r="AE193" s="179"/>
      <c r="AF193" s="179"/>
      <c r="AG193" s="179"/>
      <c r="AH193" s="179"/>
      <c r="AI193" s="179"/>
      <c r="AJ193" s="180"/>
      <c r="AK193" s="178"/>
      <c r="AL193" s="179"/>
      <c r="AM193" s="179"/>
      <c r="AN193" s="179"/>
      <c r="AO193" s="179"/>
      <c r="AP193" s="179"/>
      <c r="AQ193" s="180"/>
      <c r="AR193" s="178"/>
      <c r="AS193" s="179"/>
      <c r="AT193" s="179"/>
      <c r="AU193" s="179"/>
      <c r="AV193" s="179"/>
      <c r="AW193" s="179"/>
      <c r="AX193" s="180"/>
      <c r="AY193" s="178"/>
      <c r="AZ193" s="179"/>
      <c r="BA193" s="181"/>
      <c r="BB193" s="634"/>
      <c r="BC193" s="635"/>
      <c r="BD193" s="595"/>
      <c r="BE193" s="596"/>
      <c r="BF193" s="597"/>
      <c r="BG193" s="598"/>
      <c r="BH193" s="598"/>
      <c r="BI193" s="598"/>
      <c r="BJ193" s="599"/>
    </row>
    <row r="194" spans="2:62" ht="20.25" customHeight="1">
      <c r="B194" s="636"/>
      <c r="C194" s="637"/>
      <c r="D194" s="638"/>
      <c r="E194" s="188"/>
      <c r="F194" s="189">
        <f>C193</f>
        <v>0</v>
      </c>
      <c r="G194" s="188"/>
      <c r="H194" s="189">
        <f>I193</f>
        <v>0</v>
      </c>
      <c r="I194" s="639"/>
      <c r="J194" s="640"/>
      <c r="K194" s="641"/>
      <c r="L194" s="642"/>
      <c r="M194" s="642"/>
      <c r="N194" s="638"/>
      <c r="O194" s="628"/>
      <c r="P194" s="629"/>
      <c r="Q194" s="629"/>
      <c r="R194" s="629"/>
      <c r="S194" s="630"/>
      <c r="T194" s="182" t="s">
        <v>135</v>
      </c>
      <c r="U194" s="183"/>
      <c r="V194" s="18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611">
        <f>IF($BE$3="４週",SUM(W194:AX194),IF($BE$3="暦月",SUM(W194:BA194),""))</f>
        <v>0</v>
      </c>
      <c r="BC194" s="612"/>
      <c r="BD194" s="613">
        <f>IF($BE$3="４週",BB194/4,IF($BE$3="暦月",(BB194/($BE$8/7)),""))</f>
        <v>0</v>
      </c>
      <c r="BE194" s="612"/>
      <c r="BF194" s="608"/>
      <c r="BG194" s="609"/>
      <c r="BH194" s="609"/>
      <c r="BI194" s="609"/>
      <c r="BJ194" s="610"/>
    </row>
    <row r="195" spans="2:62" ht="20.25" customHeight="1">
      <c r="B195" s="614">
        <f>B193+1</f>
        <v>91</v>
      </c>
      <c r="C195" s="616"/>
      <c r="D195" s="617"/>
      <c r="E195" s="165"/>
      <c r="F195" s="166"/>
      <c r="G195" s="165"/>
      <c r="H195" s="166"/>
      <c r="I195" s="620"/>
      <c r="J195" s="621"/>
      <c r="K195" s="624"/>
      <c r="L195" s="625"/>
      <c r="M195" s="625"/>
      <c r="N195" s="617"/>
      <c r="O195" s="628"/>
      <c r="P195" s="629"/>
      <c r="Q195" s="629"/>
      <c r="R195" s="629"/>
      <c r="S195" s="630"/>
      <c r="T195" s="185" t="s">
        <v>134</v>
      </c>
      <c r="U195" s="186"/>
      <c r="V195" s="187"/>
      <c r="W195" s="178"/>
      <c r="X195" s="179"/>
      <c r="Y195" s="179"/>
      <c r="Z195" s="179"/>
      <c r="AA195" s="179"/>
      <c r="AB195" s="179"/>
      <c r="AC195" s="180"/>
      <c r="AD195" s="178"/>
      <c r="AE195" s="179"/>
      <c r="AF195" s="179"/>
      <c r="AG195" s="179"/>
      <c r="AH195" s="179"/>
      <c r="AI195" s="179"/>
      <c r="AJ195" s="180"/>
      <c r="AK195" s="178"/>
      <c r="AL195" s="179"/>
      <c r="AM195" s="179"/>
      <c r="AN195" s="179"/>
      <c r="AO195" s="179"/>
      <c r="AP195" s="179"/>
      <c r="AQ195" s="180"/>
      <c r="AR195" s="178"/>
      <c r="AS195" s="179"/>
      <c r="AT195" s="179"/>
      <c r="AU195" s="179"/>
      <c r="AV195" s="179"/>
      <c r="AW195" s="179"/>
      <c r="AX195" s="180"/>
      <c r="AY195" s="178"/>
      <c r="AZ195" s="179"/>
      <c r="BA195" s="181"/>
      <c r="BB195" s="634"/>
      <c r="BC195" s="635"/>
      <c r="BD195" s="595"/>
      <c r="BE195" s="596"/>
      <c r="BF195" s="597"/>
      <c r="BG195" s="598"/>
      <c r="BH195" s="598"/>
      <c r="BI195" s="598"/>
      <c r="BJ195" s="599"/>
    </row>
    <row r="196" spans="2:62" ht="20.25" customHeight="1">
      <c r="B196" s="636"/>
      <c r="C196" s="637"/>
      <c r="D196" s="638"/>
      <c r="E196" s="188"/>
      <c r="F196" s="189">
        <f>C195</f>
        <v>0</v>
      </c>
      <c r="G196" s="188"/>
      <c r="H196" s="189">
        <f>I195</f>
        <v>0</v>
      </c>
      <c r="I196" s="639"/>
      <c r="J196" s="640"/>
      <c r="K196" s="641"/>
      <c r="L196" s="642"/>
      <c r="M196" s="642"/>
      <c r="N196" s="638"/>
      <c r="O196" s="628"/>
      <c r="P196" s="629"/>
      <c r="Q196" s="629"/>
      <c r="R196" s="629"/>
      <c r="S196" s="630"/>
      <c r="T196" s="182" t="s">
        <v>135</v>
      </c>
      <c r="U196" s="183"/>
      <c r="V196" s="18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611">
        <f>IF($BE$3="４週",SUM(W196:AX196),IF($BE$3="暦月",SUM(W196:BA196),""))</f>
        <v>0</v>
      </c>
      <c r="BC196" s="612"/>
      <c r="BD196" s="613">
        <f>IF($BE$3="４週",BB196/4,IF($BE$3="暦月",(BB196/($BE$8/7)),""))</f>
        <v>0</v>
      </c>
      <c r="BE196" s="612"/>
      <c r="BF196" s="608"/>
      <c r="BG196" s="609"/>
      <c r="BH196" s="609"/>
      <c r="BI196" s="609"/>
      <c r="BJ196" s="610"/>
    </row>
    <row r="197" spans="2:62" ht="20.25" customHeight="1">
      <c r="B197" s="614">
        <f>B195+1</f>
        <v>92</v>
      </c>
      <c r="C197" s="616"/>
      <c r="D197" s="617"/>
      <c r="E197" s="165"/>
      <c r="F197" s="166"/>
      <c r="G197" s="165"/>
      <c r="H197" s="166"/>
      <c r="I197" s="620"/>
      <c r="J197" s="621"/>
      <c r="K197" s="624"/>
      <c r="L197" s="625"/>
      <c r="M197" s="625"/>
      <c r="N197" s="617"/>
      <c r="O197" s="628"/>
      <c r="P197" s="629"/>
      <c r="Q197" s="629"/>
      <c r="R197" s="629"/>
      <c r="S197" s="630"/>
      <c r="T197" s="185" t="s">
        <v>134</v>
      </c>
      <c r="U197" s="186"/>
      <c r="V197" s="187"/>
      <c r="W197" s="178"/>
      <c r="X197" s="179"/>
      <c r="Y197" s="179"/>
      <c r="Z197" s="179"/>
      <c r="AA197" s="179"/>
      <c r="AB197" s="179"/>
      <c r="AC197" s="180"/>
      <c r="AD197" s="178"/>
      <c r="AE197" s="179"/>
      <c r="AF197" s="179"/>
      <c r="AG197" s="179"/>
      <c r="AH197" s="179"/>
      <c r="AI197" s="179"/>
      <c r="AJ197" s="180"/>
      <c r="AK197" s="178"/>
      <c r="AL197" s="179"/>
      <c r="AM197" s="179"/>
      <c r="AN197" s="179"/>
      <c r="AO197" s="179"/>
      <c r="AP197" s="179"/>
      <c r="AQ197" s="180"/>
      <c r="AR197" s="178"/>
      <c r="AS197" s="179"/>
      <c r="AT197" s="179"/>
      <c r="AU197" s="179"/>
      <c r="AV197" s="179"/>
      <c r="AW197" s="179"/>
      <c r="AX197" s="180"/>
      <c r="AY197" s="178"/>
      <c r="AZ197" s="179"/>
      <c r="BA197" s="181"/>
      <c r="BB197" s="634"/>
      <c r="BC197" s="635"/>
      <c r="BD197" s="595"/>
      <c r="BE197" s="596"/>
      <c r="BF197" s="597"/>
      <c r="BG197" s="598"/>
      <c r="BH197" s="598"/>
      <c r="BI197" s="598"/>
      <c r="BJ197" s="599"/>
    </row>
    <row r="198" spans="2:62" ht="20.25" customHeight="1">
      <c r="B198" s="636"/>
      <c r="C198" s="637"/>
      <c r="D198" s="638"/>
      <c r="E198" s="188"/>
      <c r="F198" s="189">
        <f>C197</f>
        <v>0</v>
      </c>
      <c r="G198" s="188"/>
      <c r="H198" s="189">
        <f>I197</f>
        <v>0</v>
      </c>
      <c r="I198" s="639"/>
      <c r="J198" s="640"/>
      <c r="K198" s="641"/>
      <c r="L198" s="642"/>
      <c r="M198" s="642"/>
      <c r="N198" s="638"/>
      <c r="O198" s="628"/>
      <c r="P198" s="629"/>
      <c r="Q198" s="629"/>
      <c r="R198" s="629"/>
      <c r="S198" s="630"/>
      <c r="T198" s="182" t="s">
        <v>135</v>
      </c>
      <c r="U198" s="183"/>
      <c r="V198" s="18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611">
        <f>IF($BE$3="４週",SUM(W198:AX198),IF($BE$3="暦月",SUM(W198:BA198),""))</f>
        <v>0</v>
      </c>
      <c r="BC198" s="612"/>
      <c r="BD198" s="613">
        <f>IF($BE$3="４週",BB198/4,IF($BE$3="暦月",(BB198/($BE$8/7)),""))</f>
        <v>0</v>
      </c>
      <c r="BE198" s="612"/>
      <c r="BF198" s="608"/>
      <c r="BG198" s="609"/>
      <c r="BH198" s="609"/>
      <c r="BI198" s="609"/>
      <c r="BJ198" s="610"/>
    </row>
    <row r="199" spans="2:62" ht="20.25" customHeight="1">
      <c r="B199" s="614">
        <f>B197+1</f>
        <v>93</v>
      </c>
      <c r="C199" s="616"/>
      <c r="D199" s="617"/>
      <c r="E199" s="165"/>
      <c r="F199" s="166"/>
      <c r="G199" s="165"/>
      <c r="H199" s="166"/>
      <c r="I199" s="620"/>
      <c r="J199" s="621"/>
      <c r="K199" s="624"/>
      <c r="L199" s="625"/>
      <c r="M199" s="625"/>
      <c r="N199" s="617"/>
      <c r="O199" s="628"/>
      <c r="P199" s="629"/>
      <c r="Q199" s="629"/>
      <c r="R199" s="629"/>
      <c r="S199" s="630"/>
      <c r="T199" s="185" t="s">
        <v>134</v>
      </c>
      <c r="U199" s="186"/>
      <c r="V199" s="187"/>
      <c r="W199" s="178"/>
      <c r="X199" s="179"/>
      <c r="Y199" s="179"/>
      <c r="Z199" s="179"/>
      <c r="AA199" s="179"/>
      <c r="AB199" s="179"/>
      <c r="AC199" s="180"/>
      <c r="AD199" s="178"/>
      <c r="AE199" s="179"/>
      <c r="AF199" s="179"/>
      <c r="AG199" s="179"/>
      <c r="AH199" s="179"/>
      <c r="AI199" s="179"/>
      <c r="AJ199" s="180"/>
      <c r="AK199" s="178"/>
      <c r="AL199" s="179"/>
      <c r="AM199" s="179"/>
      <c r="AN199" s="179"/>
      <c r="AO199" s="179"/>
      <c r="AP199" s="179"/>
      <c r="AQ199" s="180"/>
      <c r="AR199" s="178"/>
      <c r="AS199" s="179"/>
      <c r="AT199" s="179"/>
      <c r="AU199" s="179"/>
      <c r="AV199" s="179"/>
      <c r="AW199" s="179"/>
      <c r="AX199" s="180"/>
      <c r="AY199" s="178"/>
      <c r="AZ199" s="179"/>
      <c r="BA199" s="181"/>
      <c r="BB199" s="634"/>
      <c r="BC199" s="635"/>
      <c r="BD199" s="595"/>
      <c r="BE199" s="596"/>
      <c r="BF199" s="597"/>
      <c r="BG199" s="598"/>
      <c r="BH199" s="598"/>
      <c r="BI199" s="598"/>
      <c r="BJ199" s="599"/>
    </row>
    <row r="200" spans="2:62" ht="20.25" customHeight="1">
      <c r="B200" s="636"/>
      <c r="C200" s="637"/>
      <c r="D200" s="638"/>
      <c r="E200" s="188"/>
      <c r="F200" s="189">
        <f>C199</f>
        <v>0</v>
      </c>
      <c r="G200" s="188"/>
      <c r="H200" s="189">
        <f>I199</f>
        <v>0</v>
      </c>
      <c r="I200" s="639"/>
      <c r="J200" s="640"/>
      <c r="K200" s="641"/>
      <c r="L200" s="642"/>
      <c r="M200" s="642"/>
      <c r="N200" s="638"/>
      <c r="O200" s="628"/>
      <c r="P200" s="629"/>
      <c r="Q200" s="629"/>
      <c r="R200" s="629"/>
      <c r="S200" s="630"/>
      <c r="T200" s="182" t="s">
        <v>135</v>
      </c>
      <c r="U200" s="183"/>
      <c r="V200" s="18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611">
        <f>IF($BE$3="４週",SUM(W200:AX200),IF($BE$3="暦月",SUM(W200:BA200),""))</f>
        <v>0</v>
      </c>
      <c r="BC200" s="612"/>
      <c r="BD200" s="613">
        <f>IF($BE$3="４週",BB200/4,IF($BE$3="暦月",(BB200/($BE$8/7)),""))</f>
        <v>0</v>
      </c>
      <c r="BE200" s="612"/>
      <c r="BF200" s="608"/>
      <c r="BG200" s="609"/>
      <c r="BH200" s="609"/>
      <c r="BI200" s="609"/>
      <c r="BJ200" s="610"/>
    </row>
    <row r="201" spans="2:62" ht="20.25" customHeight="1">
      <c r="B201" s="614">
        <f>B199+1</f>
        <v>94</v>
      </c>
      <c r="C201" s="616"/>
      <c r="D201" s="617"/>
      <c r="E201" s="165"/>
      <c r="F201" s="166"/>
      <c r="G201" s="165"/>
      <c r="H201" s="166"/>
      <c r="I201" s="620"/>
      <c r="J201" s="621"/>
      <c r="K201" s="624"/>
      <c r="L201" s="625"/>
      <c r="M201" s="625"/>
      <c r="N201" s="617"/>
      <c r="O201" s="628"/>
      <c r="P201" s="629"/>
      <c r="Q201" s="629"/>
      <c r="R201" s="629"/>
      <c r="S201" s="630"/>
      <c r="T201" s="185" t="s">
        <v>134</v>
      </c>
      <c r="U201" s="186"/>
      <c r="V201" s="187"/>
      <c r="W201" s="178"/>
      <c r="X201" s="179"/>
      <c r="Y201" s="179"/>
      <c r="Z201" s="179"/>
      <c r="AA201" s="179"/>
      <c r="AB201" s="179"/>
      <c r="AC201" s="180"/>
      <c r="AD201" s="178"/>
      <c r="AE201" s="179"/>
      <c r="AF201" s="179"/>
      <c r="AG201" s="179"/>
      <c r="AH201" s="179"/>
      <c r="AI201" s="179"/>
      <c r="AJ201" s="180"/>
      <c r="AK201" s="178"/>
      <c r="AL201" s="179"/>
      <c r="AM201" s="179"/>
      <c r="AN201" s="179"/>
      <c r="AO201" s="179"/>
      <c r="AP201" s="179"/>
      <c r="AQ201" s="180"/>
      <c r="AR201" s="178"/>
      <c r="AS201" s="179"/>
      <c r="AT201" s="179"/>
      <c r="AU201" s="179"/>
      <c r="AV201" s="179"/>
      <c r="AW201" s="179"/>
      <c r="AX201" s="180"/>
      <c r="AY201" s="178"/>
      <c r="AZ201" s="179"/>
      <c r="BA201" s="181"/>
      <c r="BB201" s="634"/>
      <c r="BC201" s="635"/>
      <c r="BD201" s="595"/>
      <c r="BE201" s="596"/>
      <c r="BF201" s="597"/>
      <c r="BG201" s="598"/>
      <c r="BH201" s="598"/>
      <c r="BI201" s="598"/>
      <c r="BJ201" s="599"/>
    </row>
    <row r="202" spans="2:62" ht="20.25" customHeight="1">
      <c r="B202" s="636"/>
      <c r="C202" s="637"/>
      <c r="D202" s="638"/>
      <c r="E202" s="188"/>
      <c r="F202" s="189">
        <f>C201</f>
        <v>0</v>
      </c>
      <c r="G202" s="188"/>
      <c r="H202" s="189">
        <f>I201</f>
        <v>0</v>
      </c>
      <c r="I202" s="639"/>
      <c r="J202" s="640"/>
      <c r="K202" s="641"/>
      <c r="L202" s="642"/>
      <c r="M202" s="642"/>
      <c r="N202" s="638"/>
      <c r="O202" s="628"/>
      <c r="P202" s="629"/>
      <c r="Q202" s="629"/>
      <c r="R202" s="629"/>
      <c r="S202" s="630"/>
      <c r="T202" s="182" t="s">
        <v>135</v>
      </c>
      <c r="U202" s="183"/>
      <c r="V202" s="18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611">
        <f>IF($BE$3="４週",SUM(W202:AX202),IF($BE$3="暦月",SUM(W202:BA202),""))</f>
        <v>0</v>
      </c>
      <c r="BC202" s="612"/>
      <c r="BD202" s="613">
        <f>IF($BE$3="４週",BB202/4,IF($BE$3="暦月",(BB202/($BE$8/7)),""))</f>
        <v>0</v>
      </c>
      <c r="BE202" s="612"/>
      <c r="BF202" s="608"/>
      <c r="BG202" s="609"/>
      <c r="BH202" s="609"/>
      <c r="BI202" s="609"/>
      <c r="BJ202" s="610"/>
    </row>
    <row r="203" spans="2:62" ht="20.25" customHeight="1">
      <c r="B203" s="614">
        <f>B201+1</f>
        <v>95</v>
      </c>
      <c r="C203" s="616"/>
      <c r="D203" s="617"/>
      <c r="E203" s="165"/>
      <c r="F203" s="166"/>
      <c r="G203" s="165"/>
      <c r="H203" s="166"/>
      <c r="I203" s="620"/>
      <c r="J203" s="621"/>
      <c r="K203" s="624"/>
      <c r="L203" s="625"/>
      <c r="M203" s="625"/>
      <c r="N203" s="617"/>
      <c r="O203" s="628"/>
      <c r="P203" s="629"/>
      <c r="Q203" s="629"/>
      <c r="R203" s="629"/>
      <c r="S203" s="630"/>
      <c r="T203" s="185" t="s">
        <v>134</v>
      </c>
      <c r="U203" s="186"/>
      <c r="V203" s="187"/>
      <c r="W203" s="178"/>
      <c r="X203" s="179"/>
      <c r="Y203" s="179"/>
      <c r="Z203" s="179"/>
      <c r="AA203" s="179"/>
      <c r="AB203" s="179"/>
      <c r="AC203" s="180"/>
      <c r="AD203" s="178"/>
      <c r="AE203" s="179"/>
      <c r="AF203" s="179"/>
      <c r="AG203" s="179"/>
      <c r="AH203" s="179"/>
      <c r="AI203" s="179"/>
      <c r="AJ203" s="180"/>
      <c r="AK203" s="178"/>
      <c r="AL203" s="179"/>
      <c r="AM203" s="179"/>
      <c r="AN203" s="179"/>
      <c r="AO203" s="179"/>
      <c r="AP203" s="179"/>
      <c r="AQ203" s="180"/>
      <c r="AR203" s="178"/>
      <c r="AS203" s="179"/>
      <c r="AT203" s="179"/>
      <c r="AU203" s="179"/>
      <c r="AV203" s="179"/>
      <c r="AW203" s="179"/>
      <c r="AX203" s="180"/>
      <c r="AY203" s="178"/>
      <c r="AZ203" s="179"/>
      <c r="BA203" s="181"/>
      <c r="BB203" s="634"/>
      <c r="BC203" s="635"/>
      <c r="BD203" s="595"/>
      <c r="BE203" s="596"/>
      <c r="BF203" s="597"/>
      <c r="BG203" s="598"/>
      <c r="BH203" s="598"/>
      <c r="BI203" s="598"/>
      <c r="BJ203" s="599"/>
    </row>
    <row r="204" spans="2:62" ht="20.25" customHeight="1">
      <c r="B204" s="636"/>
      <c r="C204" s="637"/>
      <c r="D204" s="638"/>
      <c r="E204" s="188"/>
      <c r="F204" s="189">
        <f>C203</f>
        <v>0</v>
      </c>
      <c r="G204" s="188"/>
      <c r="H204" s="189">
        <f>I203</f>
        <v>0</v>
      </c>
      <c r="I204" s="639"/>
      <c r="J204" s="640"/>
      <c r="K204" s="641"/>
      <c r="L204" s="642"/>
      <c r="M204" s="642"/>
      <c r="N204" s="638"/>
      <c r="O204" s="628"/>
      <c r="P204" s="629"/>
      <c r="Q204" s="629"/>
      <c r="R204" s="629"/>
      <c r="S204" s="630"/>
      <c r="T204" s="182" t="s">
        <v>135</v>
      </c>
      <c r="U204" s="183"/>
      <c r="V204" s="18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611">
        <f>IF($BE$3="４週",SUM(W204:AX204),IF($BE$3="暦月",SUM(W204:BA204),""))</f>
        <v>0</v>
      </c>
      <c r="BC204" s="612"/>
      <c r="BD204" s="613">
        <f>IF($BE$3="４週",BB204/4,IF($BE$3="暦月",(BB204/($BE$8/7)),""))</f>
        <v>0</v>
      </c>
      <c r="BE204" s="612"/>
      <c r="BF204" s="608"/>
      <c r="BG204" s="609"/>
      <c r="BH204" s="609"/>
      <c r="BI204" s="609"/>
      <c r="BJ204" s="610"/>
    </row>
    <row r="205" spans="2:62" ht="20.25" customHeight="1">
      <c r="B205" s="614">
        <f>B203+1</f>
        <v>96</v>
      </c>
      <c r="C205" s="616"/>
      <c r="D205" s="617"/>
      <c r="E205" s="165"/>
      <c r="F205" s="166"/>
      <c r="G205" s="165"/>
      <c r="H205" s="166"/>
      <c r="I205" s="620"/>
      <c r="J205" s="621"/>
      <c r="K205" s="624"/>
      <c r="L205" s="625"/>
      <c r="M205" s="625"/>
      <c r="N205" s="617"/>
      <c r="O205" s="628"/>
      <c r="P205" s="629"/>
      <c r="Q205" s="629"/>
      <c r="R205" s="629"/>
      <c r="S205" s="630"/>
      <c r="T205" s="185" t="s">
        <v>134</v>
      </c>
      <c r="U205" s="186"/>
      <c r="V205" s="187"/>
      <c r="W205" s="178"/>
      <c r="X205" s="179"/>
      <c r="Y205" s="179"/>
      <c r="Z205" s="179"/>
      <c r="AA205" s="179"/>
      <c r="AB205" s="179"/>
      <c r="AC205" s="180"/>
      <c r="AD205" s="178"/>
      <c r="AE205" s="179"/>
      <c r="AF205" s="179"/>
      <c r="AG205" s="179"/>
      <c r="AH205" s="179"/>
      <c r="AI205" s="179"/>
      <c r="AJ205" s="180"/>
      <c r="AK205" s="178"/>
      <c r="AL205" s="179"/>
      <c r="AM205" s="179"/>
      <c r="AN205" s="179"/>
      <c r="AO205" s="179"/>
      <c r="AP205" s="179"/>
      <c r="AQ205" s="180"/>
      <c r="AR205" s="178"/>
      <c r="AS205" s="179"/>
      <c r="AT205" s="179"/>
      <c r="AU205" s="179"/>
      <c r="AV205" s="179"/>
      <c r="AW205" s="179"/>
      <c r="AX205" s="180"/>
      <c r="AY205" s="178"/>
      <c r="AZ205" s="179"/>
      <c r="BA205" s="181"/>
      <c r="BB205" s="634"/>
      <c r="BC205" s="635"/>
      <c r="BD205" s="595"/>
      <c r="BE205" s="596"/>
      <c r="BF205" s="597"/>
      <c r="BG205" s="598"/>
      <c r="BH205" s="598"/>
      <c r="BI205" s="598"/>
      <c r="BJ205" s="599"/>
    </row>
    <row r="206" spans="2:62" ht="20.25" customHeight="1">
      <c r="B206" s="636"/>
      <c r="C206" s="637"/>
      <c r="D206" s="638"/>
      <c r="E206" s="188"/>
      <c r="F206" s="189">
        <f>C205</f>
        <v>0</v>
      </c>
      <c r="G206" s="188"/>
      <c r="H206" s="189">
        <f>I205</f>
        <v>0</v>
      </c>
      <c r="I206" s="639"/>
      <c r="J206" s="640"/>
      <c r="K206" s="641"/>
      <c r="L206" s="642"/>
      <c r="M206" s="642"/>
      <c r="N206" s="638"/>
      <c r="O206" s="628"/>
      <c r="P206" s="629"/>
      <c r="Q206" s="629"/>
      <c r="R206" s="629"/>
      <c r="S206" s="630"/>
      <c r="T206" s="182" t="s">
        <v>135</v>
      </c>
      <c r="U206" s="183"/>
      <c r="V206" s="18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611">
        <f>IF($BE$3="４週",SUM(W206:AX206),IF($BE$3="暦月",SUM(W206:BA206),""))</f>
        <v>0</v>
      </c>
      <c r="BC206" s="612"/>
      <c r="BD206" s="613">
        <f>IF($BE$3="４週",BB206/4,IF($BE$3="暦月",(BB206/($BE$8/7)),""))</f>
        <v>0</v>
      </c>
      <c r="BE206" s="612"/>
      <c r="BF206" s="608"/>
      <c r="BG206" s="609"/>
      <c r="BH206" s="609"/>
      <c r="BI206" s="609"/>
      <c r="BJ206" s="610"/>
    </row>
    <row r="207" spans="2:62" ht="20.25" customHeight="1">
      <c r="B207" s="614">
        <f>B205+1</f>
        <v>97</v>
      </c>
      <c r="C207" s="616"/>
      <c r="D207" s="617"/>
      <c r="E207" s="165"/>
      <c r="F207" s="166"/>
      <c r="G207" s="165"/>
      <c r="H207" s="166"/>
      <c r="I207" s="620"/>
      <c r="J207" s="621"/>
      <c r="K207" s="624"/>
      <c r="L207" s="625"/>
      <c r="M207" s="625"/>
      <c r="N207" s="617"/>
      <c r="O207" s="628"/>
      <c r="P207" s="629"/>
      <c r="Q207" s="629"/>
      <c r="R207" s="629"/>
      <c r="S207" s="630"/>
      <c r="T207" s="185" t="s">
        <v>134</v>
      </c>
      <c r="U207" s="186"/>
      <c r="V207" s="187"/>
      <c r="W207" s="178"/>
      <c r="X207" s="179"/>
      <c r="Y207" s="179"/>
      <c r="Z207" s="179"/>
      <c r="AA207" s="179"/>
      <c r="AB207" s="179"/>
      <c r="AC207" s="180"/>
      <c r="AD207" s="178"/>
      <c r="AE207" s="179"/>
      <c r="AF207" s="179"/>
      <c r="AG207" s="179"/>
      <c r="AH207" s="179"/>
      <c r="AI207" s="179"/>
      <c r="AJ207" s="180"/>
      <c r="AK207" s="178"/>
      <c r="AL207" s="179"/>
      <c r="AM207" s="179"/>
      <c r="AN207" s="179"/>
      <c r="AO207" s="179"/>
      <c r="AP207" s="179"/>
      <c r="AQ207" s="180"/>
      <c r="AR207" s="178"/>
      <c r="AS207" s="179"/>
      <c r="AT207" s="179"/>
      <c r="AU207" s="179"/>
      <c r="AV207" s="179"/>
      <c r="AW207" s="179"/>
      <c r="AX207" s="180"/>
      <c r="AY207" s="178"/>
      <c r="AZ207" s="179"/>
      <c r="BA207" s="181"/>
      <c r="BB207" s="634"/>
      <c r="BC207" s="635"/>
      <c r="BD207" s="595"/>
      <c r="BE207" s="596"/>
      <c r="BF207" s="597"/>
      <c r="BG207" s="598"/>
      <c r="BH207" s="598"/>
      <c r="BI207" s="598"/>
      <c r="BJ207" s="599"/>
    </row>
    <row r="208" spans="2:62" ht="20.25" customHeight="1">
      <c r="B208" s="636"/>
      <c r="C208" s="637"/>
      <c r="D208" s="638"/>
      <c r="E208" s="188"/>
      <c r="F208" s="189">
        <f>C207</f>
        <v>0</v>
      </c>
      <c r="G208" s="188"/>
      <c r="H208" s="189">
        <f>I207</f>
        <v>0</v>
      </c>
      <c r="I208" s="639"/>
      <c r="J208" s="640"/>
      <c r="K208" s="641"/>
      <c r="L208" s="642"/>
      <c r="M208" s="642"/>
      <c r="N208" s="638"/>
      <c r="O208" s="628"/>
      <c r="P208" s="629"/>
      <c r="Q208" s="629"/>
      <c r="R208" s="629"/>
      <c r="S208" s="630"/>
      <c r="T208" s="182" t="s">
        <v>135</v>
      </c>
      <c r="U208" s="183"/>
      <c r="V208" s="18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611">
        <f>IF($BE$3="４週",SUM(W208:AX208),IF($BE$3="暦月",SUM(W208:BA208),""))</f>
        <v>0</v>
      </c>
      <c r="BC208" s="612"/>
      <c r="BD208" s="613">
        <f>IF($BE$3="４週",BB208/4,IF($BE$3="暦月",(BB208/($BE$8/7)),""))</f>
        <v>0</v>
      </c>
      <c r="BE208" s="612"/>
      <c r="BF208" s="608"/>
      <c r="BG208" s="609"/>
      <c r="BH208" s="609"/>
      <c r="BI208" s="609"/>
      <c r="BJ208" s="610"/>
    </row>
    <row r="209" spans="2:62" ht="20.25" customHeight="1">
      <c r="B209" s="614">
        <f>B207+1</f>
        <v>98</v>
      </c>
      <c r="C209" s="616"/>
      <c r="D209" s="617"/>
      <c r="E209" s="165"/>
      <c r="F209" s="166"/>
      <c r="G209" s="165"/>
      <c r="H209" s="166"/>
      <c r="I209" s="620"/>
      <c r="J209" s="621"/>
      <c r="K209" s="624"/>
      <c r="L209" s="625"/>
      <c r="M209" s="625"/>
      <c r="N209" s="617"/>
      <c r="O209" s="628"/>
      <c r="P209" s="629"/>
      <c r="Q209" s="629"/>
      <c r="R209" s="629"/>
      <c r="S209" s="630"/>
      <c r="T209" s="185" t="s">
        <v>134</v>
      </c>
      <c r="U209" s="186"/>
      <c r="V209" s="187"/>
      <c r="W209" s="178"/>
      <c r="X209" s="179"/>
      <c r="Y209" s="179"/>
      <c r="Z209" s="179"/>
      <c r="AA209" s="179"/>
      <c r="AB209" s="179"/>
      <c r="AC209" s="180"/>
      <c r="AD209" s="178"/>
      <c r="AE209" s="179"/>
      <c r="AF209" s="179"/>
      <c r="AG209" s="179"/>
      <c r="AH209" s="179"/>
      <c r="AI209" s="179"/>
      <c r="AJ209" s="180"/>
      <c r="AK209" s="178"/>
      <c r="AL209" s="179"/>
      <c r="AM209" s="179"/>
      <c r="AN209" s="179"/>
      <c r="AO209" s="179"/>
      <c r="AP209" s="179"/>
      <c r="AQ209" s="180"/>
      <c r="AR209" s="178"/>
      <c r="AS209" s="179"/>
      <c r="AT209" s="179"/>
      <c r="AU209" s="179"/>
      <c r="AV209" s="179"/>
      <c r="AW209" s="179"/>
      <c r="AX209" s="180"/>
      <c r="AY209" s="178"/>
      <c r="AZ209" s="179"/>
      <c r="BA209" s="181"/>
      <c r="BB209" s="634"/>
      <c r="BC209" s="635"/>
      <c r="BD209" s="595"/>
      <c r="BE209" s="596"/>
      <c r="BF209" s="597"/>
      <c r="BG209" s="598"/>
      <c r="BH209" s="598"/>
      <c r="BI209" s="598"/>
      <c r="BJ209" s="599"/>
    </row>
    <row r="210" spans="2:62" ht="20.25" customHeight="1">
      <c r="B210" s="636"/>
      <c r="C210" s="637"/>
      <c r="D210" s="638"/>
      <c r="E210" s="188"/>
      <c r="F210" s="189">
        <f>C209</f>
        <v>0</v>
      </c>
      <c r="G210" s="188"/>
      <c r="H210" s="189">
        <f>I209</f>
        <v>0</v>
      </c>
      <c r="I210" s="639"/>
      <c r="J210" s="640"/>
      <c r="K210" s="641"/>
      <c r="L210" s="642"/>
      <c r="M210" s="642"/>
      <c r="N210" s="638"/>
      <c r="O210" s="628"/>
      <c r="P210" s="629"/>
      <c r="Q210" s="629"/>
      <c r="R210" s="629"/>
      <c r="S210" s="630"/>
      <c r="T210" s="182" t="s">
        <v>135</v>
      </c>
      <c r="U210" s="183"/>
      <c r="V210" s="18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611">
        <f>IF($BE$3="４週",SUM(W210:AX210),IF($BE$3="暦月",SUM(W210:BA210),""))</f>
        <v>0</v>
      </c>
      <c r="BC210" s="612"/>
      <c r="BD210" s="613">
        <f>IF($BE$3="４週",BB210/4,IF($BE$3="暦月",(BB210/($BE$8/7)),""))</f>
        <v>0</v>
      </c>
      <c r="BE210" s="612"/>
      <c r="BF210" s="608"/>
      <c r="BG210" s="609"/>
      <c r="BH210" s="609"/>
      <c r="BI210" s="609"/>
      <c r="BJ210" s="610"/>
    </row>
    <row r="211" spans="2:62" ht="20.25" customHeight="1">
      <c r="B211" s="614">
        <f>B209+1</f>
        <v>99</v>
      </c>
      <c r="C211" s="616"/>
      <c r="D211" s="617"/>
      <c r="E211" s="165"/>
      <c r="F211" s="166"/>
      <c r="G211" s="165"/>
      <c r="H211" s="166"/>
      <c r="I211" s="620"/>
      <c r="J211" s="621"/>
      <c r="K211" s="624"/>
      <c r="L211" s="625"/>
      <c r="M211" s="625"/>
      <c r="N211" s="617"/>
      <c r="O211" s="628"/>
      <c r="P211" s="629"/>
      <c r="Q211" s="629"/>
      <c r="R211" s="629"/>
      <c r="S211" s="630"/>
      <c r="T211" s="185" t="s">
        <v>134</v>
      </c>
      <c r="U211" s="186"/>
      <c r="V211" s="187"/>
      <c r="W211" s="178"/>
      <c r="X211" s="179"/>
      <c r="Y211" s="179"/>
      <c r="Z211" s="179"/>
      <c r="AA211" s="179"/>
      <c r="AB211" s="179"/>
      <c r="AC211" s="180"/>
      <c r="AD211" s="178"/>
      <c r="AE211" s="179"/>
      <c r="AF211" s="179"/>
      <c r="AG211" s="179"/>
      <c r="AH211" s="179"/>
      <c r="AI211" s="179"/>
      <c r="AJ211" s="180"/>
      <c r="AK211" s="178"/>
      <c r="AL211" s="179"/>
      <c r="AM211" s="179"/>
      <c r="AN211" s="179"/>
      <c r="AO211" s="179"/>
      <c r="AP211" s="179"/>
      <c r="AQ211" s="180"/>
      <c r="AR211" s="178"/>
      <c r="AS211" s="179"/>
      <c r="AT211" s="179"/>
      <c r="AU211" s="179"/>
      <c r="AV211" s="179"/>
      <c r="AW211" s="179"/>
      <c r="AX211" s="180"/>
      <c r="AY211" s="178"/>
      <c r="AZ211" s="179"/>
      <c r="BA211" s="181"/>
      <c r="BB211" s="634"/>
      <c r="BC211" s="635"/>
      <c r="BD211" s="595"/>
      <c r="BE211" s="596"/>
      <c r="BF211" s="597"/>
      <c r="BG211" s="598"/>
      <c r="BH211" s="598"/>
      <c r="BI211" s="598"/>
      <c r="BJ211" s="599"/>
    </row>
    <row r="212" spans="2:62" ht="20.25" customHeight="1">
      <c r="B212" s="636"/>
      <c r="C212" s="637"/>
      <c r="D212" s="638"/>
      <c r="E212" s="188"/>
      <c r="F212" s="189">
        <f>C211</f>
        <v>0</v>
      </c>
      <c r="G212" s="188"/>
      <c r="H212" s="189">
        <f>I211</f>
        <v>0</v>
      </c>
      <c r="I212" s="639"/>
      <c r="J212" s="640"/>
      <c r="K212" s="641"/>
      <c r="L212" s="642"/>
      <c r="M212" s="642"/>
      <c r="N212" s="638"/>
      <c r="O212" s="628"/>
      <c r="P212" s="629"/>
      <c r="Q212" s="629"/>
      <c r="R212" s="629"/>
      <c r="S212" s="630"/>
      <c r="T212" s="182" t="s">
        <v>135</v>
      </c>
      <c r="U212" s="183"/>
      <c r="V212" s="18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611">
        <f>IF($BE$3="４週",SUM(W212:AX212),IF($BE$3="暦月",SUM(W212:BA212),""))</f>
        <v>0</v>
      </c>
      <c r="BC212" s="612"/>
      <c r="BD212" s="613">
        <f>IF($BE$3="４週",BB212/4,IF($BE$3="暦月",(BB212/($BE$8/7)),""))</f>
        <v>0</v>
      </c>
      <c r="BE212" s="612"/>
      <c r="BF212" s="608"/>
      <c r="BG212" s="609"/>
      <c r="BH212" s="609"/>
      <c r="BI212" s="609"/>
      <c r="BJ212" s="610"/>
    </row>
    <row r="213" spans="2:62" ht="20.25" customHeight="1">
      <c r="B213" s="614">
        <f>B211+1</f>
        <v>100</v>
      </c>
      <c r="C213" s="616"/>
      <c r="D213" s="617"/>
      <c r="E213" s="173"/>
      <c r="F213" s="174"/>
      <c r="G213" s="173"/>
      <c r="H213" s="174"/>
      <c r="I213" s="620"/>
      <c r="J213" s="621"/>
      <c r="K213" s="624"/>
      <c r="L213" s="625"/>
      <c r="M213" s="625"/>
      <c r="N213" s="617"/>
      <c r="O213" s="628"/>
      <c r="P213" s="629"/>
      <c r="Q213" s="629"/>
      <c r="R213" s="629"/>
      <c r="S213" s="630"/>
      <c r="T213" s="175" t="s">
        <v>134</v>
      </c>
      <c r="U213" s="176"/>
      <c r="V213" s="177"/>
      <c r="W213" s="178"/>
      <c r="X213" s="179"/>
      <c r="Y213" s="179"/>
      <c r="Z213" s="179"/>
      <c r="AA213" s="179"/>
      <c r="AB213" s="179"/>
      <c r="AC213" s="180"/>
      <c r="AD213" s="178"/>
      <c r="AE213" s="179"/>
      <c r="AF213" s="179"/>
      <c r="AG213" s="179"/>
      <c r="AH213" s="179"/>
      <c r="AI213" s="179"/>
      <c r="AJ213" s="180"/>
      <c r="AK213" s="178"/>
      <c r="AL213" s="179"/>
      <c r="AM213" s="179"/>
      <c r="AN213" s="179"/>
      <c r="AO213" s="179"/>
      <c r="AP213" s="179"/>
      <c r="AQ213" s="180"/>
      <c r="AR213" s="178"/>
      <c r="AS213" s="179"/>
      <c r="AT213" s="179"/>
      <c r="AU213" s="179"/>
      <c r="AV213" s="179"/>
      <c r="AW213" s="179"/>
      <c r="AX213" s="180"/>
      <c r="AY213" s="178"/>
      <c r="AZ213" s="179"/>
      <c r="BA213" s="181"/>
      <c r="BB213" s="634"/>
      <c r="BC213" s="635"/>
      <c r="BD213" s="595"/>
      <c r="BE213" s="596"/>
      <c r="BF213" s="597"/>
      <c r="BG213" s="598"/>
      <c r="BH213" s="598"/>
      <c r="BI213" s="598"/>
      <c r="BJ213" s="599"/>
    </row>
    <row r="214" spans="2:62" ht="20.25" customHeight="1" thickBot="1">
      <c r="B214" s="615"/>
      <c r="C214" s="618"/>
      <c r="D214" s="619"/>
      <c r="E214" s="190"/>
      <c r="F214" s="191">
        <f>C213</f>
        <v>0</v>
      </c>
      <c r="G214" s="190"/>
      <c r="H214" s="191">
        <f>I213</f>
        <v>0</v>
      </c>
      <c r="I214" s="622"/>
      <c r="J214" s="623"/>
      <c r="K214" s="626"/>
      <c r="L214" s="627"/>
      <c r="M214" s="627"/>
      <c r="N214" s="619"/>
      <c r="O214" s="631"/>
      <c r="P214" s="632"/>
      <c r="Q214" s="632"/>
      <c r="R214" s="632"/>
      <c r="S214" s="633"/>
      <c r="T214" s="192" t="s">
        <v>135</v>
      </c>
      <c r="U214" s="193"/>
      <c r="V214" s="194"/>
      <c r="W214" s="195" t="str">
        <f>IF(W213="","",VLOOKUP(W213,シフト記号表!$C$6:$L$47,10,FALSE))</f>
        <v/>
      </c>
      <c r="X214" s="196" t="str">
        <f>IF(X213="","",VLOOKUP(X213,シフト記号表!$C$6:$L$47,10,FALSE))</f>
        <v/>
      </c>
      <c r="Y214" s="196" t="str">
        <f>IF(Y213="","",VLOOKUP(Y213,シフト記号表!$C$6:$L$47,10,FALSE))</f>
        <v/>
      </c>
      <c r="Z214" s="196" t="str">
        <f>IF(Z213="","",VLOOKUP(Z213,シフト記号表!$C$6:$L$47,10,FALSE))</f>
        <v/>
      </c>
      <c r="AA214" s="196" t="str">
        <f>IF(AA213="","",VLOOKUP(AA213,シフト記号表!$C$6:$L$47,10,FALSE))</f>
        <v/>
      </c>
      <c r="AB214" s="196" t="str">
        <f>IF(AB213="","",VLOOKUP(AB213,シフト記号表!$C$6:$L$47,10,FALSE))</f>
        <v/>
      </c>
      <c r="AC214" s="197" t="str">
        <f>IF(AC213="","",VLOOKUP(AC213,シフト記号表!$C$6:$L$47,10,FALSE))</f>
        <v/>
      </c>
      <c r="AD214" s="195" t="str">
        <f>IF(AD213="","",VLOOKUP(AD213,シフト記号表!$C$6:$L$47,10,FALSE))</f>
        <v/>
      </c>
      <c r="AE214" s="196" t="str">
        <f>IF(AE213="","",VLOOKUP(AE213,シフト記号表!$C$6:$L$47,10,FALSE))</f>
        <v/>
      </c>
      <c r="AF214" s="196" t="str">
        <f>IF(AF213="","",VLOOKUP(AF213,シフト記号表!$C$6:$L$47,10,FALSE))</f>
        <v/>
      </c>
      <c r="AG214" s="196" t="str">
        <f>IF(AG213="","",VLOOKUP(AG213,シフト記号表!$C$6:$L$47,10,FALSE))</f>
        <v/>
      </c>
      <c r="AH214" s="196" t="str">
        <f>IF(AH213="","",VLOOKUP(AH213,シフト記号表!$C$6:$L$47,10,FALSE))</f>
        <v/>
      </c>
      <c r="AI214" s="196" t="str">
        <f>IF(AI213="","",VLOOKUP(AI213,シフト記号表!$C$6:$L$47,10,FALSE))</f>
        <v/>
      </c>
      <c r="AJ214" s="197" t="str">
        <f>IF(AJ213="","",VLOOKUP(AJ213,シフト記号表!$C$6:$L$47,10,FALSE))</f>
        <v/>
      </c>
      <c r="AK214" s="195" t="str">
        <f>IF(AK213="","",VLOOKUP(AK213,シフト記号表!$C$6:$L$47,10,FALSE))</f>
        <v/>
      </c>
      <c r="AL214" s="196" t="str">
        <f>IF(AL213="","",VLOOKUP(AL213,シフト記号表!$C$6:$L$47,10,FALSE))</f>
        <v/>
      </c>
      <c r="AM214" s="196" t="str">
        <f>IF(AM213="","",VLOOKUP(AM213,シフト記号表!$C$6:$L$47,10,FALSE))</f>
        <v/>
      </c>
      <c r="AN214" s="196" t="str">
        <f>IF(AN213="","",VLOOKUP(AN213,シフト記号表!$C$6:$L$47,10,FALSE))</f>
        <v/>
      </c>
      <c r="AO214" s="196" t="str">
        <f>IF(AO213="","",VLOOKUP(AO213,シフト記号表!$C$6:$L$47,10,FALSE))</f>
        <v/>
      </c>
      <c r="AP214" s="196" t="str">
        <f>IF(AP213="","",VLOOKUP(AP213,シフト記号表!$C$6:$L$47,10,FALSE))</f>
        <v/>
      </c>
      <c r="AQ214" s="197" t="str">
        <f>IF(AQ213="","",VLOOKUP(AQ213,シフト記号表!$C$6:$L$47,10,FALSE))</f>
        <v/>
      </c>
      <c r="AR214" s="195" t="str">
        <f>IF(AR213="","",VLOOKUP(AR213,シフト記号表!$C$6:$L$47,10,FALSE))</f>
        <v/>
      </c>
      <c r="AS214" s="196" t="str">
        <f>IF(AS213="","",VLOOKUP(AS213,シフト記号表!$C$6:$L$47,10,FALSE))</f>
        <v/>
      </c>
      <c r="AT214" s="196" t="str">
        <f>IF(AT213="","",VLOOKUP(AT213,シフト記号表!$C$6:$L$47,10,FALSE))</f>
        <v/>
      </c>
      <c r="AU214" s="196" t="str">
        <f>IF(AU213="","",VLOOKUP(AU213,シフト記号表!$C$6:$L$47,10,FALSE))</f>
        <v/>
      </c>
      <c r="AV214" s="196" t="str">
        <f>IF(AV213="","",VLOOKUP(AV213,シフト記号表!$C$6:$L$47,10,FALSE))</f>
        <v/>
      </c>
      <c r="AW214" s="196" t="str">
        <f>IF(AW213="","",VLOOKUP(AW213,シフト記号表!$C$6:$L$47,10,FALSE))</f>
        <v/>
      </c>
      <c r="AX214" s="197" t="str">
        <f>IF(AX213="","",VLOOKUP(AX213,シフト記号表!$C$6:$L$47,10,FALSE))</f>
        <v/>
      </c>
      <c r="AY214" s="195" t="str">
        <f>IF(AY213="","",VLOOKUP(AY213,シフト記号表!$C$6:$L$47,10,FALSE))</f>
        <v/>
      </c>
      <c r="AZ214" s="196" t="str">
        <f>IF(AZ213="","",VLOOKUP(AZ213,シフト記号表!$C$6:$L$47,10,FALSE))</f>
        <v/>
      </c>
      <c r="BA214" s="196" t="str">
        <f>IF(BA213="","",VLOOKUP(BA213,シフト記号表!$C$6:$L$47,10,FALSE))</f>
        <v/>
      </c>
      <c r="BB214" s="603">
        <f>IF($BE$3="４週",SUM(W214:AX214),IF($BE$3="暦月",SUM(W214:BA214),""))</f>
        <v>0</v>
      </c>
      <c r="BC214" s="604"/>
      <c r="BD214" s="605">
        <f>IF($BE$3="４週",BB214/4,IF($BE$3="暦月",(BB214/($BE$8/7)),""))</f>
        <v>0</v>
      </c>
      <c r="BE214" s="604"/>
      <c r="BF214" s="600"/>
      <c r="BG214" s="601"/>
      <c r="BH214" s="601"/>
      <c r="BI214" s="601"/>
      <c r="BJ214" s="602"/>
    </row>
    <row r="215" spans="2:62" ht="20.25" customHeight="1">
      <c r="B215" s="198"/>
      <c r="C215" s="199"/>
      <c r="D215" s="199"/>
      <c r="E215" s="199"/>
      <c r="F215" s="199"/>
      <c r="G215" s="199"/>
      <c r="H215" s="199"/>
      <c r="I215" s="200"/>
      <c r="J215" s="200"/>
      <c r="K215" s="199"/>
      <c r="L215" s="199"/>
      <c r="M215" s="199"/>
      <c r="N215" s="199"/>
      <c r="O215" s="201"/>
      <c r="P215" s="201"/>
      <c r="Q215" s="201"/>
      <c r="R215" s="202"/>
      <c r="S215" s="202"/>
      <c r="T215" s="202"/>
      <c r="U215" s="203"/>
      <c r="V215" s="204"/>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6"/>
      <c r="BE215" s="206"/>
      <c r="BF215" s="201"/>
      <c r="BG215" s="201"/>
      <c r="BH215" s="201"/>
      <c r="BI215" s="201"/>
      <c r="BJ215" s="201"/>
    </row>
    <row r="216" spans="2:62" ht="20.25" customHeight="1">
      <c r="B216" s="198"/>
      <c r="C216" s="199"/>
      <c r="D216" s="199"/>
      <c r="E216" s="199"/>
      <c r="F216" s="199"/>
      <c r="G216" s="199"/>
      <c r="H216" s="199"/>
      <c r="I216" s="207"/>
      <c r="J216" s="208" t="s">
        <v>136</v>
      </c>
      <c r="K216" s="208"/>
      <c r="L216" s="208"/>
      <c r="M216" s="208"/>
      <c r="N216" s="208"/>
      <c r="O216" s="208"/>
      <c r="P216" s="208"/>
      <c r="Q216" s="208"/>
      <c r="R216" s="208"/>
      <c r="S216" s="208"/>
      <c r="T216" s="209"/>
      <c r="U216" s="208"/>
      <c r="V216" s="208"/>
      <c r="W216" s="208"/>
      <c r="X216" s="208"/>
      <c r="Y216" s="208"/>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1"/>
      <c r="BE216" s="206"/>
      <c r="BF216" s="201"/>
      <c r="BG216" s="201"/>
      <c r="BH216" s="201"/>
      <c r="BI216" s="201"/>
      <c r="BJ216" s="201"/>
    </row>
    <row r="217" spans="2:62" ht="20.25" customHeight="1">
      <c r="B217" s="198"/>
      <c r="C217" s="199"/>
      <c r="D217" s="199"/>
      <c r="E217" s="199"/>
      <c r="F217" s="199"/>
      <c r="G217" s="199"/>
      <c r="H217" s="199"/>
      <c r="I217" s="207"/>
      <c r="J217" s="208"/>
      <c r="K217" s="208"/>
      <c r="L217" s="208"/>
      <c r="M217" s="208"/>
      <c r="N217" s="208"/>
      <c r="O217" s="208"/>
      <c r="P217" s="208"/>
      <c r="Q217" s="208"/>
      <c r="R217" s="208"/>
      <c r="S217" s="208"/>
      <c r="T217" s="209"/>
      <c r="U217" s="208"/>
      <c r="V217" s="208"/>
      <c r="W217" s="208"/>
      <c r="X217" s="208"/>
      <c r="Y217" s="208"/>
      <c r="Z217" s="210"/>
      <c r="AA217" s="208" t="s">
        <v>137</v>
      </c>
      <c r="AB217" s="208"/>
      <c r="AC217" s="208"/>
      <c r="AD217" s="208"/>
      <c r="AE217" s="208"/>
      <c r="AF217" s="208"/>
      <c r="AG217" s="210"/>
      <c r="AH217" s="210"/>
      <c r="AI217" s="210"/>
      <c r="AJ217" s="210"/>
      <c r="AK217" s="210"/>
      <c r="AL217" s="210"/>
      <c r="AM217" s="210"/>
      <c r="AN217" s="211"/>
      <c r="AO217" s="206"/>
      <c r="AP217" s="606"/>
      <c r="AQ217" s="606"/>
      <c r="AR217" s="606"/>
      <c r="AS217" s="606"/>
      <c r="AT217" s="201"/>
    </row>
    <row r="218" spans="2:62" ht="20.25" customHeight="1">
      <c r="B218" s="198"/>
      <c r="C218" s="199"/>
      <c r="D218" s="199"/>
      <c r="E218" s="199"/>
      <c r="F218" s="199"/>
      <c r="G218" s="199"/>
      <c r="H218" s="199"/>
      <c r="I218" s="207"/>
      <c r="J218" s="208"/>
      <c r="K218" s="581" t="s">
        <v>138</v>
      </c>
      <c r="L218" s="581"/>
      <c r="M218" s="581" t="s">
        <v>139</v>
      </c>
      <c r="N218" s="581"/>
      <c r="O218" s="581"/>
      <c r="P218" s="581"/>
      <c r="Q218" s="208"/>
      <c r="R218" s="607" t="s">
        <v>140</v>
      </c>
      <c r="S218" s="607"/>
      <c r="T218" s="607"/>
      <c r="U218" s="607"/>
      <c r="V218" s="212"/>
      <c r="W218" s="213" t="s">
        <v>141</v>
      </c>
      <c r="X218" s="213"/>
      <c r="Y218" s="121"/>
      <c r="Z218" s="210"/>
      <c r="AA218" s="575" t="s">
        <v>142</v>
      </c>
      <c r="AB218" s="575"/>
      <c r="AC218" s="575" t="s">
        <v>143</v>
      </c>
      <c r="AD218" s="575"/>
      <c r="AE218" s="575"/>
      <c r="AF218" s="575"/>
      <c r="AG218" s="210"/>
      <c r="AH218" s="210"/>
      <c r="AI218" s="210"/>
      <c r="AJ218" s="210"/>
      <c r="AK218" s="210"/>
      <c r="AL218" s="210"/>
      <c r="AM218" s="210"/>
      <c r="AN218" s="211"/>
      <c r="AO218" s="206"/>
      <c r="AP218" s="593"/>
      <c r="AQ218" s="593"/>
      <c r="AR218" s="593"/>
      <c r="AS218" s="593"/>
      <c r="AT218" s="201"/>
    </row>
    <row r="219" spans="2:62" ht="20.25" customHeight="1">
      <c r="B219" s="198"/>
      <c r="C219" s="199"/>
      <c r="D219" s="199"/>
      <c r="E219" s="199"/>
      <c r="F219" s="199"/>
      <c r="G219" s="199"/>
      <c r="H219" s="199"/>
      <c r="I219" s="207"/>
      <c r="J219" s="208"/>
      <c r="K219" s="582"/>
      <c r="L219" s="582"/>
      <c r="M219" s="582" t="s">
        <v>144</v>
      </c>
      <c r="N219" s="582"/>
      <c r="O219" s="582" t="s">
        <v>145</v>
      </c>
      <c r="P219" s="582"/>
      <c r="Q219" s="208"/>
      <c r="R219" s="582" t="s">
        <v>144</v>
      </c>
      <c r="S219" s="582"/>
      <c r="T219" s="582" t="s">
        <v>145</v>
      </c>
      <c r="U219" s="582"/>
      <c r="V219" s="212"/>
      <c r="W219" s="213" t="s">
        <v>146</v>
      </c>
      <c r="X219" s="213"/>
      <c r="Y219" s="121"/>
      <c r="Z219" s="210"/>
      <c r="AA219" s="575" t="s">
        <v>147</v>
      </c>
      <c r="AB219" s="575"/>
      <c r="AC219" s="575" t="s">
        <v>148</v>
      </c>
      <c r="AD219" s="575"/>
      <c r="AE219" s="575"/>
      <c r="AF219" s="575"/>
      <c r="AG219" s="210"/>
      <c r="AH219" s="210"/>
      <c r="AI219" s="210"/>
      <c r="AJ219" s="210"/>
      <c r="AK219" s="210"/>
      <c r="AL219" s="210"/>
      <c r="AM219" s="210"/>
      <c r="AN219" s="211"/>
      <c r="AO219" s="206"/>
      <c r="AP219" s="594"/>
      <c r="AQ219" s="594"/>
      <c r="AR219" s="594"/>
      <c r="AS219" s="594"/>
      <c r="AT219" s="201"/>
    </row>
    <row r="220" spans="2:62" ht="20.25" customHeight="1">
      <c r="B220" s="198"/>
      <c r="C220" s="199"/>
      <c r="D220" s="199"/>
      <c r="E220" s="199"/>
      <c r="F220" s="199"/>
      <c r="G220" s="199"/>
      <c r="H220" s="199"/>
      <c r="I220" s="207"/>
      <c r="J220" s="208"/>
      <c r="K220" s="575" t="s">
        <v>147</v>
      </c>
      <c r="L220" s="575"/>
      <c r="M220" s="583">
        <f>SUMIFS($BB$15:$BB$214,$F$15:$F$214,"看護職員",$H$15:$H$214,"A")</f>
        <v>0</v>
      </c>
      <c r="N220" s="583"/>
      <c r="O220" s="584">
        <f>SUMIFS($BD$15:$BD$214,$F$15:$F$214,"看護職員",$H$15:$H$214,"A")</f>
        <v>0</v>
      </c>
      <c r="P220" s="584"/>
      <c r="Q220" s="214"/>
      <c r="R220" s="587">
        <v>0</v>
      </c>
      <c r="S220" s="587"/>
      <c r="T220" s="587">
        <v>0</v>
      </c>
      <c r="U220" s="587"/>
      <c r="V220" s="215"/>
      <c r="W220" s="591">
        <v>0</v>
      </c>
      <c r="X220" s="592"/>
      <c r="Y220" s="121"/>
      <c r="Z220" s="210"/>
      <c r="AA220" s="575" t="s">
        <v>149</v>
      </c>
      <c r="AB220" s="575"/>
      <c r="AC220" s="575" t="s">
        <v>150</v>
      </c>
      <c r="AD220" s="575"/>
      <c r="AE220" s="575"/>
      <c r="AF220" s="575"/>
      <c r="AG220" s="210"/>
      <c r="AH220" s="210"/>
      <c r="AI220" s="210"/>
      <c r="AJ220" s="210"/>
      <c r="AK220" s="210"/>
      <c r="AL220" s="210"/>
      <c r="AM220" s="210"/>
      <c r="AN220" s="211"/>
      <c r="AO220" s="206"/>
      <c r="AP220" s="216"/>
      <c r="AQ220" s="216"/>
      <c r="AR220" s="216"/>
      <c r="AS220" s="216"/>
      <c r="AT220" s="201"/>
    </row>
    <row r="221" spans="2:62" ht="20.25" customHeight="1">
      <c r="B221" s="198"/>
      <c r="C221" s="199"/>
      <c r="D221" s="199"/>
      <c r="E221" s="199"/>
      <c r="F221" s="199"/>
      <c r="G221" s="199"/>
      <c r="H221" s="199"/>
      <c r="I221" s="207"/>
      <c r="J221" s="208"/>
      <c r="K221" s="575" t="s">
        <v>149</v>
      </c>
      <c r="L221" s="575"/>
      <c r="M221" s="583">
        <f>SUMIFS($BB$15:$BB$214,$F$15:$F$214,"看護職員",$H$15:$H$214,"B")</f>
        <v>0</v>
      </c>
      <c r="N221" s="583"/>
      <c r="O221" s="584">
        <f>SUMIFS($BD$15:$BD$214,$F$15:$F$214,"看護職員",$H$15:$H$214,"B")</f>
        <v>0</v>
      </c>
      <c r="P221" s="584"/>
      <c r="Q221" s="214"/>
      <c r="R221" s="587">
        <v>0</v>
      </c>
      <c r="S221" s="587"/>
      <c r="T221" s="587">
        <v>0</v>
      </c>
      <c r="U221" s="587"/>
      <c r="V221" s="215"/>
      <c r="W221" s="591">
        <v>0</v>
      </c>
      <c r="X221" s="592"/>
      <c r="Y221" s="121"/>
      <c r="Z221" s="210"/>
      <c r="AA221" s="575" t="s">
        <v>151</v>
      </c>
      <c r="AB221" s="575"/>
      <c r="AC221" s="575" t="s">
        <v>152</v>
      </c>
      <c r="AD221" s="575"/>
      <c r="AE221" s="575"/>
      <c r="AF221" s="575"/>
      <c r="AG221" s="210"/>
      <c r="AH221" s="210"/>
      <c r="AI221" s="210"/>
      <c r="AJ221" s="210"/>
      <c r="AK221" s="210"/>
      <c r="AL221" s="210"/>
      <c r="AM221" s="210"/>
      <c r="AN221" s="211"/>
      <c r="AO221" s="206"/>
      <c r="AP221" s="201"/>
      <c r="AQ221" s="201"/>
      <c r="AR221" s="201"/>
      <c r="AS221" s="201"/>
      <c r="AT221" s="201"/>
    </row>
    <row r="222" spans="2:62" ht="20.25" customHeight="1">
      <c r="B222" s="198"/>
      <c r="C222" s="199"/>
      <c r="D222" s="199"/>
      <c r="E222" s="199"/>
      <c r="F222" s="199"/>
      <c r="G222" s="199"/>
      <c r="H222" s="199"/>
      <c r="I222" s="207"/>
      <c r="J222" s="208"/>
      <c r="K222" s="575" t="s">
        <v>151</v>
      </c>
      <c r="L222" s="575"/>
      <c r="M222" s="583">
        <f>SUMIFS($BB$15:$BB$214,$F$15:$F$214,"看護職員",$H$15:$H$214,"C")</f>
        <v>0</v>
      </c>
      <c r="N222" s="583"/>
      <c r="O222" s="584">
        <f>SUMIFS($BD$15:$BD$214,$F$15:$F$214,"看護職員",$H$15:$H$214,"C")</f>
        <v>0</v>
      </c>
      <c r="P222" s="584"/>
      <c r="Q222" s="214"/>
      <c r="R222" s="587">
        <v>0</v>
      </c>
      <c r="S222" s="587"/>
      <c r="T222" s="588">
        <v>0</v>
      </c>
      <c r="U222" s="588"/>
      <c r="V222" s="215"/>
      <c r="W222" s="589" t="s">
        <v>153</v>
      </c>
      <c r="X222" s="590"/>
      <c r="Y222" s="121"/>
      <c r="Z222" s="210"/>
      <c r="AA222" s="575" t="s">
        <v>154</v>
      </c>
      <c r="AB222" s="575"/>
      <c r="AC222" s="575" t="s">
        <v>155</v>
      </c>
      <c r="AD222" s="575"/>
      <c r="AE222" s="575"/>
      <c r="AF222" s="575"/>
      <c r="AG222" s="210"/>
      <c r="AH222" s="210"/>
      <c r="AI222" s="210"/>
      <c r="AJ222" s="210"/>
      <c r="AK222" s="210"/>
      <c r="AL222" s="210"/>
      <c r="AM222" s="210"/>
      <c r="AN222" s="211"/>
      <c r="AO222" s="206"/>
      <c r="AP222" s="201"/>
      <c r="AQ222" s="201"/>
      <c r="AR222" s="201"/>
      <c r="AS222" s="201"/>
      <c r="AT222" s="201"/>
    </row>
    <row r="223" spans="2:62" ht="20.25" customHeight="1">
      <c r="B223" s="198"/>
      <c r="C223" s="199"/>
      <c r="D223" s="199"/>
      <c r="E223" s="199"/>
      <c r="F223" s="199"/>
      <c r="G223" s="199"/>
      <c r="H223" s="199"/>
      <c r="I223" s="207"/>
      <c r="J223" s="208"/>
      <c r="K223" s="575" t="s">
        <v>154</v>
      </c>
      <c r="L223" s="575"/>
      <c r="M223" s="583">
        <f>SUMIFS($BB$15:$BB$214,$F$15:$F$214,"看護職員",$H$15:$H$214,"D")</f>
        <v>0</v>
      </c>
      <c r="N223" s="583"/>
      <c r="O223" s="584">
        <f>SUMIFS($BD$15:$BD$214,$F$15:$F$214,"看護職員",$H$15:$H$214,"D")</f>
        <v>0</v>
      </c>
      <c r="P223" s="584"/>
      <c r="Q223" s="214"/>
      <c r="R223" s="587">
        <v>0</v>
      </c>
      <c r="S223" s="587"/>
      <c r="T223" s="588">
        <v>0</v>
      </c>
      <c r="U223" s="588"/>
      <c r="V223" s="215"/>
      <c r="W223" s="589" t="s">
        <v>153</v>
      </c>
      <c r="X223" s="590"/>
      <c r="Y223" s="121"/>
      <c r="Z223" s="210"/>
      <c r="AA223" s="121"/>
      <c r="AB223" s="121"/>
      <c r="AC223" s="121"/>
      <c r="AD223" s="121"/>
      <c r="AE223" s="121"/>
      <c r="AF223" s="121"/>
      <c r="AG223" s="121"/>
      <c r="AH223" s="121"/>
      <c r="AI223" s="121"/>
      <c r="AJ223" s="121"/>
      <c r="AK223" s="121"/>
      <c r="AL223" s="121"/>
      <c r="AM223" s="121"/>
      <c r="AN223" s="121"/>
      <c r="AP223" s="201"/>
      <c r="AQ223" s="201"/>
      <c r="AR223" s="201"/>
      <c r="AS223" s="201"/>
      <c r="AT223" s="201"/>
    </row>
    <row r="224" spans="2:62" ht="20.25" customHeight="1">
      <c r="B224" s="198"/>
      <c r="C224" s="199"/>
      <c r="D224" s="199"/>
      <c r="E224" s="199"/>
      <c r="F224" s="199"/>
      <c r="G224" s="199"/>
      <c r="H224" s="199"/>
      <c r="I224" s="207"/>
      <c r="J224" s="208"/>
      <c r="K224" s="575" t="s">
        <v>156</v>
      </c>
      <c r="L224" s="575"/>
      <c r="M224" s="583">
        <f>SUM(M220:N223)</f>
        <v>0</v>
      </c>
      <c r="N224" s="583"/>
      <c r="O224" s="584">
        <f>SUM(O220:P223)</f>
        <v>0</v>
      </c>
      <c r="P224" s="584"/>
      <c r="Q224" s="214"/>
      <c r="R224" s="583">
        <f>SUM(R220:S223)</f>
        <v>0</v>
      </c>
      <c r="S224" s="583"/>
      <c r="T224" s="584">
        <f>SUM(T220:U223)</f>
        <v>0</v>
      </c>
      <c r="U224" s="584"/>
      <c r="V224" s="215"/>
      <c r="W224" s="585">
        <f>SUM(W220:X221)</f>
        <v>0</v>
      </c>
      <c r="X224" s="586"/>
      <c r="Y224" s="121"/>
      <c r="Z224" s="210"/>
      <c r="AA224" s="121"/>
      <c r="AB224" s="121"/>
      <c r="AC224" s="121"/>
      <c r="AD224" s="121"/>
      <c r="AE224" s="121"/>
      <c r="AF224" s="121"/>
      <c r="AG224" s="121"/>
      <c r="AH224" s="121"/>
      <c r="AI224" s="121"/>
      <c r="AJ224" s="121"/>
      <c r="AK224" s="121"/>
      <c r="AL224" s="121"/>
      <c r="AM224" s="121"/>
      <c r="AN224" s="121"/>
      <c r="AP224" s="201"/>
      <c r="AQ224" s="201"/>
      <c r="AR224" s="201"/>
      <c r="AS224" s="201"/>
      <c r="AT224" s="201"/>
    </row>
    <row r="225" spans="2:46" ht="20.25" customHeight="1">
      <c r="B225" s="198"/>
      <c r="C225" s="199"/>
      <c r="D225" s="199"/>
      <c r="E225" s="199"/>
      <c r="F225" s="199"/>
      <c r="G225" s="199"/>
      <c r="H225" s="199"/>
      <c r="I225" s="207"/>
      <c r="J225" s="207"/>
      <c r="K225" s="217"/>
      <c r="L225" s="217"/>
      <c r="M225" s="217"/>
      <c r="N225" s="217"/>
      <c r="O225" s="218"/>
      <c r="P225" s="218"/>
      <c r="Q225" s="218"/>
      <c r="R225" s="219"/>
      <c r="S225" s="219"/>
      <c r="T225" s="219"/>
      <c r="U225" s="219"/>
      <c r="V225" s="220"/>
      <c r="W225" s="210"/>
      <c r="X225" s="210"/>
      <c r="Y225" s="210"/>
      <c r="Z225" s="210"/>
      <c r="AA225" s="121"/>
      <c r="AB225" s="121"/>
      <c r="AC225" s="121"/>
      <c r="AD225" s="121"/>
      <c r="AE225" s="121"/>
      <c r="AF225" s="121"/>
      <c r="AG225" s="121"/>
      <c r="AH225" s="121"/>
      <c r="AI225" s="121"/>
      <c r="AJ225" s="121"/>
      <c r="AK225" s="121"/>
      <c r="AL225" s="121"/>
      <c r="AM225" s="121"/>
      <c r="AN225" s="121"/>
      <c r="AP225" s="201"/>
      <c r="AQ225" s="201"/>
      <c r="AR225" s="201"/>
      <c r="AS225" s="201"/>
      <c r="AT225" s="201"/>
    </row>
    <row r="226" spans="2:46" ht="20.25" customHeight="1">
      <c r="B226" s="198"/>
      <c r="C226" s="199"/>
      <c r="D226" s="199"/>
      <c r="E226" s="199"/>
      <c r="F226" s="199"/>
      <c r="G226" s="199"/>
      <c r="H226" s="199"/>
      <c r="I226" s="207"/>
      <c r="J226" s="207"/>
      <c r="K226" s="209" t="s">
        <v>157</v>
      </c>
      <c r="L226" s="208"/>
      <c r="M226" s="208"/>
      <c r="N226" s="208"/>
      <c r="O226" s="208"/>
      <c r="P226" s="208"/>
      <c r="Q226" s="221" t="s">
        <v>158</v>
      </c>
      <c r="R226" s="578" t="s">
        <v>159</v>
      </c>
      <c r="S226" s="579"/>
      <c r="T226" s="222"/>
      <c r="U226" s="222"/>
      <c r="V226" s="208"/>
      <c r="W226" s="208"/>
      <c r="X226" s="208"/>
      <c r="Y226" s="210"/>
      <c r="Z226" s="210"/>
      <c r="AA226" s="121"/>
      <c r="AB226" s="121"/>
      <c r="AC226" s="121"/>
      <c r="AD226" s="121"/>
      <c r="AE226" s="121"/>
      <c r="AF226" s="121"/>
      <c r="AG226" s="121"/>
      <c r="AH226" s="121"/>
      <c r="AI226" s="121"/>
      <c r="AJ226" s="121"/>
      <c r="AK226" s="121"/>
      <c r="AL226" s="121"/>
      <c r="AM226" s="121"/>
      <c r="AN226" s="121"/>
      <c r="AP226" s="201"/>
      <c r="AQ226" s="201"/>
      <c r="AR226" s="201"/>
      <c r="AS226" s="201"/>
      <c r="AT226" s="201"/>
    </row>
    <row r="227" spans="2:46" ht="20.25" customHeight="1">
      <c r="B227" s="198"/>
      <c r="C227" s="199"/>
      <c r="D227" s="199"/>
      <c r="E227" s="199"/>
      <c r="F227" s="199"/>
      <c r="G227" s="199"/>
      <c r="H227" s="199"/>
      <c r="I227" s="207"/>
      <c r="J227" s="207"/>
      <c r="K227" s="208" t="s">
        <v>160</v>
      </c>
      <c r="L227" s="208"/>
      <c r="M227" s="208"/>
      <c r="N227" s="208"/>
      <c r="O227" s="208"/>
      <c r="P227" s="208" t="s">
        <v>161</v>
      </c>
      <c r="Q227" s="208"/>
      <c r="R227" s="208"/>
      <c r="S227" s="208"/>
      <c r="T227" s="209"/>
      <c r="U227" s="208"/>
      <c r="V227" s="208"/>
      <c r="W227" s="208"/>
      <c r="X227" s="208"/>
      <c r="Y227" s="210"/>
      <c r="Z227" s="210"/>
      <c r="AA227" s="121"/>
      <c r="AB227" s="121"/>
      <c r="AC227" s="121"/>
      <c r="AD227" s="121"/>
      <c r="AE227" s="121"/>
      <c r="AF227" s="121"/>
      <c r="AG227" s="121"/>
      <c r="AH227" s="121"/>
      <c r="AI227" s="121"/>
      <c r="AJ227" s="121"/>
      <c r="AK227" s="121"/>
      <c r="AL227" s="121"/>
      <c r="AM227" s="121"/>
      <c r="AN227" s="121"/>
      <c r="AP227" s="201"/>
      <c r="AQ227" s="201"/>
      <c r="AR227" s="201"/>
      <c r="AS227" s="201"/>
      <c r="AT227" s="201"/>
    </row>
    <row r="228" spans="2:46" ht="20.25" customHeight="1">
      <c r="B228" s="198"/>
      <c r="C228" s="199"/>
      <c r="D228" s="199"/>
      <c r="E228" s="199"/>
      <c r="F228" s="199"/>
      <c r="G228" s="199"/>
      <c r="H228" s="199"/>
      <c r="I228" s="207"/>
      <c r="J228" s="207"/>
      <c r="K228" s="208" t="str">
        <f>IF($R$226="週","対象時間数（週平均）","対象時間数（当月合計）")</f>
        <v>対象時間数（週平均）</v>
      </c>
      <c r="L228" s="208"/>
      <c r="M228" s="208"/>
      <c r="N228" s="208"/>
      <c r="O228" s="208"/>
      <c r="P228" s="208" t="str">
        <f>IF($R$226="週","週に勤務すべき時間数","当月に勤務すべき時間数")</f>
        <v>週に勤務すべき時間数</v>
      </c>
      <c r="Q228" s="208"/>
      <c r="R228" s="208"/>
      <c r="S228" s="208"/>
      <c r="T228" s="209"/>
      <c r="U228" s="208" t="s">
        <v>162</v>
      </c>
      <c r="V228" s="208"/>
      <c r="W228" s="208"/>
      <c r="X228" s="208"/>
      <c r="Y228" s="210"/>
      <c r="Z228" s="210"/>
      <c r="AA228" s="121"/>
      <c r="AB228" s="121"/>
      <c r="AC228" s="121"/>
      <c r="AD228" s="121"/>
      <c r="AE228" s="121"/>
      <c r="AF228" s="121"/>
      <c r="AG228" s="121"/>
      <c r="AH228" s="121"/>
      <c r="AI228" s="121"/>
      <c r="AJ228" s="121"/>
      <c r="AK228" s="121"/>
      <c r="AL228" s="121"/>
      <c r="AM228" s="121"/>
      <c r="AN228" s="121"/>
      <c r="AP228" s="201"/>
      <c r="AQ228" s="201"/>
      <c r="AR228" s="201"/>
      <c r="AS228" s="201"/>
      <c r="AT228" s="201"/>
    </row>
    <row r="229" spans="2:46" ht="20.25" customHeight="1">
      <c r="I229" s="121"/>
      <c r="J229" s="121"/>
      <c r="K229" s="580">
        <f>IF($R$226="週",T224,R224)</f>
        <v>0</v>
      </c>
      <c r="L229" s="580"/>
      <c r="M229" s="580"/>
      <c r="N229" s="580"/>
      <c r="O229" s="223" t="s">
        <v>163</v>
      </c>
      <c r="P229" s="575">
        <f>IF($R$226="週",$BA$6,$BE$6)</f>
        <v>40</v>
      </c>
      <c r="Q229" s="575"/>
      <c r="R229" s="575"/>
      <c r="S229" s="575"/>
      <c r="T229" s="223" t="s">
        <v>164</v>
      </c>
      <c r="U229" s="576">
        <f>ROUNDDOWN(K229/P229,1)</f>
        <v>0</v>
      </c>
      <c r="V229" s="576"/>
      <c r="W229" s="576"/>
      <c r="X229" s="576"/>
      <c r="Y229" s="121"/>
      <c r="Z229" s="121"/>
    </row>
    <row r="230" spans="2:46" ht="20.25" customHeight="1">
      <c r="I230" s="121"/>
      <c r="J230" s="121"/>
      <c r="K230" s="208"/>
      <c r="L230" s="208"/>
      <c r="M230" s="208"/>
      <c r="N230" s="208"/>
      <c r="O230" s="208"/>
      <c r="P230" s="208"/>
      <c r="Q230" s="208"/>
      <c r="R230" s="208"/>
      <c r="S230" s="208"/>
      <c r="T230" s="209"/>
      <c r="U230" s="208" t="s">
        <v>165</v>
      </c>
      <c r="V230" s="208"/>
      <c r="W230" s="208"/>
      <c r="X230" s="208"/>
      <c r="Y230" s="121"/>
      <c r="Z230" s="121"/>
    </row>
    <row r="231" spans="2:46" ht="20.25" customHeight="1">
      <c r="I231" s="121"/>
      <c r="J231" s="121"/>
      <c r="K231" s="208" t="s">
        <v>166</v>
      </c>
      <c r="L231" s="208"/>
      <c r="M231" s="208"/>
      <c r="N231" s="208"/>
      <c r="O231" s="208"/>
      <c r="P231" s="208"/>
      <c r="Q231" s="208"/>
      <c r="R231" s="208"/>
      <c r="S231" s="208"/>
      <c r="T231" s="209"/>
      <c r="U231" s="208"/>
      <c r="V231" s="208"/>
      <c r="W231" s="208"/>
      <c r="X231" s="208"/>
      <c r="Y231" s="121"/>
      <c r="Z231" s="121"/>
    </row>
    <row r="232" spans="2:46" ht="20.25" customHeight="1">
      <c r="I232" s="121"/>
      <c r="J232" s="121"/>
      <c r="K232" s="208" t="s">
        <v>141</v>
      </c>
      <c r="L232" s="208"/>
      <c r="M232" s="208"/>
      <c r="N232" s="208"/>
      <c r="O232" s="208"/>
      <c r="P232" s="208"/>
      <c r="Q232" s="208"/>
      <c r="R232" s="208"/>
      <c r="S232" s="208"/>
      <c r="T232" s="209"/>
      <c r="U232" s="581"/>
      <c r="V232" s="581"/>
      <c r="W232" s="581"/>
      <c r="X232" s="581"/>
      <c r="Y232" s="121"/>
      <c r="Z232" s="121"/>
    </row>
    <row r="233" spans="2:46" ht="20.25" customHeight="1">
      <c r="I233" s="121"/>
      <c r="J233" s="121"/>
      <c r="K233" s="212" t="s">
        <v>167</v>
      </c>
      <c r="L233" s="212"/>
      <c r="M233" s="212"/>
      <c r="N233" s="212"/>
      <c r="O233" s="212"/>
      <c r="P233" s="208" t="s">
        <v>168</v>
      </c>
      <c r="Q233" s="212"/>
      <c r="R233" s="212"/>
      <c r="S233" s="212"/>
      <c r="T233" s="212"/>
      <c r="U233" s="582" t="s">
        <v>156</v>
      </c>
      <c r="V233" s="582"/>
      <c r="W233" s="582"/>
      <c r="X233" s="582"/>
      <c r="Y233" s="121"/>
      <c r="Z233" s="121"/>
    </row>
    <row r="234" spans="2:46" ht="20.25" customHeight="1">
      <c r="I234" s="121"/>
      <c r="J234" s="121"/>
      <c r="K234" s="575">
        <f>W224</f>
        <v>0</v>
      </c>
      <c r="L234" s="575"/>
      <c r="M234" s="575"/>
      <c r="N234" s="575"/>
      <c r="O234" s="223" t="s">
        <v>169</v>
      </c>
      <c r="P234" s="576">
        <f>U229</f>
        <v>0</v>
      </c>
      <c r="Q234" s="576"/>
      <c r="R234" s="576"/>
      <c r="S234" s="576"/>
      <c r="T234" s="223" t="s">
        <v>164</v>
      </c>
      <c r="U234" s="577">
        <f>ROUNDDOWN(K234+P234,1)</f>
        <v>0</v>
      </c>
      <c r="V234" s="577"/>
      <c r="W234" s="577"/>
      <c r="X234" s="577"/>
      <c r="Y234" s="224"/>
      <c r="Z234" s="224"/>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225"/>
      <c r="AR275" s="225"/>
      <c r="AS275" s="225"/>
      <c r="AT275" s="225"/>
      <c r="AU275" s="225"/>
      <c r="AV275" s="225"/>
      <c r="AW275" s="225"/>
      <c r="AX275" s="225"/>
      <c r="AY275" s="225"/>
      <c r="AZ275" s="226"/>
      <c r="BA275" s="226"/>
      <c r="BB275" s="226"/>
      <c r="BC275" s="226"/>
      <c r="BD275" s="226"/>
      <c r="BE275" s="226"/>
    </row>
    <row r="276" spans="1:59">
      <c r="AQ276" s="225"/>
      <c r="AR276" s="225"/>
      <c r="AS276" s="225"/>
      <c r="AT276" s="225"/>
      <c r="AU276" s="225"/>
      <c r="AV276" s="225"/>
      <c r="AW276" s="225"/>
      <c r="AX276" s="225"/>
      <c r="AY276" s="225"/>
      <c r="AZ276" s="226"/>
      <c r="BA276" s="226"/>
      <c r="BB276" s="226"/>
      <c r="BC276" s="226"/>
      <c r="BD276" s="226"/>
      <c r="BE276" s="226"/>
    </row>
    <row r="281" spans="1:59">
      <c r="A281" s="227"/>
      <c r="B281" s="227"/>
      <c r="C281" s="228"/>
      <c r="D281" s="228"/>
      <c r="E281" s="228"/>
      <c r="F281" s="228"/>
      <c r="G281" s="228"/>
      <c r="H281" s="228"/>
      <c r="I281" s="228"/>
      <c r="J281" s="228"/>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BF281" s="226"/>
      <c r="BG281" s="226"/>
    </row>
    <row r="282" spans="1:59">
      <c r="A282" s="227"/>
      <c r="B282" s="227"/>
      <c r="C282" s="228"/>
      <c r="D282" s="228"/>
      <c r="E282" s="228"/>
      <c r="F282" s="228"/>
      <c r="G282" s="228"/>
      <c r="H282" s="228"/>
      <c r="I282" s="228"/>
      <c r="J282" s="228"/>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BF282" s="226"/>
      <c r="BG282" s="226"/>
    </row>
    <row r="283" spans="1:59">
      <c r="A283" s="227"/>
      <c r="B283" s="227"/>
      <c r="C283" s="229"/>
      <c r="D283" s="229"/>
      <c r="E283" s="229"/>
      <c r="F283" s="229"/>
      <c r="G283" s="229"/>
      <c r="H283" s="229"/>
      <c r="I283" s="229"/>
      <c r="J283" s="229"/>
      <c r="K283" s="228"/>
      <c r="L283" s="228"/>
      <c r="M283" s="227"/>
      <c r="N283" s="227"/>
      <c r="O283" s="227"/>
      <c r="P283" s="227"/>
      <c r="Q283" s="227"/>
      <c r="R283" s="227"/>
    </row>
    <row r="284" spans="1:59">
      <c r="A284" s="227"/>
      <c r="B284" s="227"/>
      <c r="C284" s="229"/>
      <c r="D284" s="229"/>
      <c r="E284" s="229"/>
      <c r="F284" s="229"/>
      <c r="G284" s="229"/>
      <c r="H284" s="229"/>
      <c r="I284" s="229"/>
      <c r="J284" s="229"/>
      <c r="K284" s="228"/>
      <c r="L284" s="228"/>
      <c r="M284" s="227"/>
      <c r="N284" s="227"/>
      <c r="O284" s="227"/>
      <c r="P284" s="227"/>
      <c r="Q284" s="227"/>
      <c r="R284" s="227"/>
    </row>
    <row r="285" spans="1:59">
      <c r="C285" s="132"/>
      <c r="D285" s="132"/>
      <c r="E285" s="132"/>
      <c r="F285" s="132"/>
      <c r="G285" s="132"/>
      <c r="H285" s="132"/>
      <c r="I285" s="132"/>
      <c r="J285" s="132"/>
    </row>
    <row r="286" spans="1:59">
      <c r="C286" s="132"/>
      <c r="D286" s="132"/>
      <c r="E286" s="132"/>
      <c r="F286" s="132"/>
      <c r="G286" s="132"/>
      <c r="H286" s="132"/>
      <c r="I286" s="132"/>
      <c r="J286" s="132"/>
    </row>
    <row r="287" spans="1:59">
      <c r="C287" s="132"/>
      <c r="D287" s="132"/>
      <c r="E287" s="132"/>
      <c r="F287" s="132"/>
      <c r="G287" s="132"/>
      <c r="H287" s="132"/>
      <c r="I287" s="132"/>
      <c r="J287" s="132"/>
    </row>
    <row r="288" spans="1:59">
      <c r="C288" s="132"/>
      <c r="D288" s="132"/>
      <c r="E288" s="132"/>
      <c r="F288" s="132"/>
      <c r="G288" s="132"/>
      <c r="H288" s="132"/>
      <c r="I288" s="132"/>
      <c r="J288" s="132"/>
    </row>
  </sheetData>
  <sheetProtection insertRows="0" deleteRows="0"/>
  <mergeCells count="108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s>
  <phoneticPr fontId="3"/>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48"/>
  <sheetViews>
    <sheetView showGridLines="0" view="pageBreakPreview" zoomScale="50" zoomScaleNormal="55" zoomScaleSheetLayoutView="50" workbookViewId="0">
      <selection sqref="A1:N1"/>
    </sheetView>
  </sheetViews>
  <sheetFormatPr defaultColWidth="4.5" defaultRowHeight="14.25"/>
  <cols>
    <col min="1" max="1" width="0.875" style="131" customWidth="1"/>
    <col min="2" max="2" width="5.75" style="131" customWidth="1"/>
    <col min="3" max="4" width="8.125" style="131" customWidth="1"/>
    <col min="5" max="8" width="3.25" style="131" hidden="1" customWidth="1"/>
    <col min="9" max="10" width="3.25" style="131" customWidth="1"/>
    <col min="11" max="62" width="5.75" style="131" customWidth="1"/>
    <col min="63" max="63" width="1.125" style="131" customWidth="1"/>
    <col min="64" max="16384" width="4.5" style="131"/>
  </cols>
  <sheetData>
    <row r="1" spans="2:67" s="96" customFormat="1" ht="20.25" customHeight="1">
      <c r="C1" s="97" t="s">
        <v>100</v>
      </c>
      <c r="D1" s="97"/>
      <c r="E1" s="97"/>
      <c r="F1" s="97"/>
      <c r="G1" s="97"/>
      <c r="H1" s="97"/>
      <c r="I1" s="97"/>
      <c r="J1" s="97"/>
      <c r="M1" s="98" t="s">
        <v>101</v>
      </c>
      <c r="P1" s="97"/>
      <c r="Q1" s="97"/>
      <c r="R1" s="97"/>
      <c r="S1" s="97"/>
      <c r="T1" s="97"/>
      <c r="U1" s="97"/>
      <c r="V1" s="97"/>
      <c r="W1" s="97"/>
      <c r="AS1" s="99" t="s">
        <v>102</v>
      </c>
      <c r="AT1" s="694" t="s">
        <v>103</v>
      </c>
      <c r="AU1" s="695"/>
      <c r="AV1" s="695"/>
      <c r="AW1" s="695"/>
      <c r="AX1" s="695"/>
      <c r="AY1" s="695"/>
      <c r="AZ1" s="695"/>
      <c r="BA1" s="695"/>
      <c r="BB1" s="695"/>
      <c r="BC1" s="695"/>
      <c r="BD1" s="695"/>
      <c r="BE1" s="695"/>
      <c r="BF1" s="695"/>
      <c r="BG1" s="695"/>
      <c r="BH1" s="695"/>
      <c r="BI1" s="695"/>
      <c r="BJ1" s="99" t="s">
        <v>104</v>
      </c>
    </row>
    <row r="2" spans="2:67" s="100" customFormat="1" ht="20.25" customHeight="1">
      <c r="J2" s="98"/>
      <c r="M2" s="98"/>
      <c r="N2" s="98"/>
      <c r="P2" s="99"/>
      <c r="Q2" s="99"/>
      <c r="R2" s="99"/>
      <c r="S2" s="99"/>
      <c r="T2" s="99"/>
      <c r="U2" s="99"/>
      <c r="V2" s="99"/>
      <c r="W2" s="99"/>
      <c r="AB2" s="101" t="s">
        <v>105</v>
      </c>
      <c r="AC2" s="696">
        <v>6</v>
      </c>
      <c r="AD2" s="696"/>
      <c r="AE2" s="101" t="s">
        <v>106</v>
      </c>
      <c r="AF2" s="697">
        <f>IF(AC2=0,"",YEAR(DATE(2018+AC2,1,1)))</f>
        <v>2024</v>
      </c>
      <c r="AG2" s="697"/>
      <c r="AH2" s="102" t="s">
        <v>107</v>
      </c>
      <c r="AI2" s="102" t="s">
        <v>108</v>
      </c>
      <c r="AJ2" s="696">
        <v>4</v>
      </c>
      <c r="AK2" s="696"/>
      <c r="AL2" s="102" t="s">
        <v>109</v>
      </c>
      <c r="AS2" s="99" t="s">
        <v>110</v>
      </c>
      <c r="AT2" s="696" t="s">
        <v>111</v>
      </c>
      <c r="AU2" s="696"/>
      <c r="AV2" s="696"/>
      <c r="AW2" s="696"/>
      <c r="AX2" s="696"/>
      <c r="AY2" s="696"/>
      <c r="AZ2" s="696"/>
      <c r="BA2" s="696"/>
      <c r="BB2" s="696"/>
      <c r="BC2" s="696"/>
      <c r="BD2" s="696"/>
      <c r="BE2" s="696"/>
      <c r="BF2" s="696"/>
      <c r="BG2" s="696"/>
      <c r="BH2" s="696"/>
      <c r="BI2" s="696"/>
      <c r="BJ2" s="99" t="s">
        <v>104</v>
      </c>
      <c r="BK2" s="99"/>
      <c r="BL2" s="99"/>
      <c r="BM2" s="99"/>
    </row>
    <row r="3" spans="2:67" s="100" customFormat="1" ht="20.25" customHeight="1">
      <c r="J3" s="98"/>
      <c r="M3" s="98"/>
      <c r="O3" s="99"/>
      <c r="P3" s="99"/>
      <c r="Q3" s="99"/>
      <c r="R3" s="99"/>
      <c r="S3" s="99"/>
      <c r="T3" s="99"/>
      <c r="U3" s="99"/>
      <c r="AC3" s="103"/>
      <c r="AD3" s="103"/>
      <c r="AE3" s="104"/>
      <c r="AF3" s="105"/>
      <c r="AG3" s="104"/>
      <c r="BD3" s="106" t="s">
        <v>112</v>
      </c>
      <c r="BE3" s="698" t="s">
        <v>113</v>
      </c>
      <c r="BF3" s="699"/>
      <c r="BG3" s="699"/>
      <c r="BH3" s="700"/>
      <c r="BI3" s="99"/>
    </row>
    <row r="4" spans="2:67" s="100" customFormat="1" ht="20.25" customHeight="1">
      <c r="B4" s="107"/>
      <c r="C4" s="107"/>
      <c r="D4" s="107"/>
      <c r="E4" s="107"/>
      <c r="F4" s="107"/>
      <c r="G4" s="107"/>
      <c r="H4" s="107"/>
      <c r="I4" s="107"/>
      <c r="J4" s="108"/>
      <c r="K4" s="107"/>
      <c r="L4" s="107"/>
      <c r="M4" s="108"/>
      <c r="N4" s="107"/>
      <c r="O4" s="109"/>
      <c r="P4" s="109"/>
      <c r="Q4" s="109"/>
      <c r="R4" s="109"/>
      <c r="S4" s="109"/>
      <c r="T4" s="109"/>
      <c r="U4" s="109"/>
      <c r="V4" s="107"/>
      <c r="W4" s="107"/>
      <c r="X4" s="107"/>
      <c r="Y4" s="107"/>
      <c r="Z4" s="107"/>
      <c r="AA4" s="107"/>
      <c r="AB4" s="107"/>
      <c r="AC4" s="110"/>
      <c r="AD4" s="110"/>
      <c r="AE4" s="111"/>
      <c r="AF4" s="112"/>
      <c r="AG4" s="111"/>
      <c r="AH4" s="107"/>
      <c r="AI4" s="107"/>
      <c r="AJ4" s="107"/>
      <c r="AK4" s="107"/>
      <c r="AL4" s="107"/>
      <c r="AM4" s="107"/>
      <c r="AN4" s="107"/>
      <c r="AO4" s="107"/>
      <c r="AP4" s="107"/>
      <c r="AQ4" s="107"/>
      <c r="AR4" s="107"/>
      <c r="BD4" s="106" t="s">
        <v>114</v>
      </c>
      <c r="BE4" s="698" t="s">
        <v>115</v>
      </c>
      <c r="BF4" s="699"/>
      <c r="BG4" s="699"/>
      <c r="BH4" s="700"/>
      <c r="BI4" s="99"/>
    </row>
    <row r="5" spans="2:67" s="100" customFormat="1" ht="9" customHeight="1">
      <c r="B5" s="107"/>
      <c r="C5" s="107"/>
      <c r="D5" s="107"/>
      <c r="E5" s="107"/>
      <c r="F5" s="107"/>
      <c r="G5" s="107"/>
      <c r="H5" s="107"/>
      <c r="I5" s="107"/>
      <c r="J5" s="108"/>
      <c r="K5" s="107"/>
      <c r="L5" s="107"/>
      <c r="M5" s="108"/>
      <c r="N5" s="107"/>
      <c r="O5" s="109"/>
      <c r="P5" s="109"/>
      <c r="Q5" s="109"/>
      <c r="R5" s="109"/>
      <c r="S5" s="109"/>
      <c r="T5" s="109"/>
      <c r="U5" s="109"/>
      <c r="V5" s="107"/>
      <c r="W5" s="107"/>
      <c r="X5" s="107"/>
      <c r="Y5" s="107"/>
      <c r="Z5" s="107"/>
      <c r="AA5" s="107"/>
      <c r="AB5" s="107"/>
      <c r="AC5" s="113"/>
      <c r="AD5" s="113"/>
      <c r="AE5" s="107"/>
      <c r="AF5" s="107"/>
      <c r="AG5" s="107"/>
      <c r="AH5" s="107"/>
      <c r="AI5" s="107"/>
      <c r="AJ5" s="114"/>
      <c r="AK5" s="114"/>
      <c r="AL5" s="114"/>
      <c r="AM5" s="114"/>
      <c r="AN5" s="114"/>
      <c r="AO5" s="114"/>
      <c r="AP5" s="114"/>
      <c r="AQ5" s="114"/>
      <c r="AR5" s="114"/>
      <c r="AS5" s="96"/>
      <c r="AT5" s="96"/>
      <c r="AU5" s="96"/>
      <c r="AV5" s="96"/>
      <c r="AW5" s="96"/>
      <c r="AX5" s="96"/>
      <c r="AY5" s="96"/>
      <c r="AZ5" s="96"/>
      <c r="BA5" s="96"/>
      <c r="BB5" s="96"/>
      <c r="BC5" s="96"/>
      <c r="BD5" s="96"/>
      <c r="BE5" s="96"/>
      <c r="BF5" s="96"/>
      <c r="BG5" s="96"/>
      <c r="BH5" s="115"/>
      <c r="BI5" s="115"/>
    </row>
    <row r="6" spans="2:67" s="100" customFormat="1" ht="21" customHeight="1">
      <c r="B6" s="116"/>
      <c r="C6" s="117"/>
      <c r="D6" s="117"/>
      <c r="E6" s="117"/>
      <c r="F6" s="117"/>
      <c r="G6" s="117"/>
      <c r="H6" s="117"/>
      <c r="I6" s="117"/>
      <c r="J6" s="117"/>
      <c r="K6" s="118"/>
      <c r="L6" s="118"/>
      <c r="M6" s="118"/>
      <c r="N6" s="119"/>
      <c r="O6" s="118"/>
      <c r="P6" s="118"/>
      <c r="Q6" s="118"/>
      <c r="R6" s="107"/>
      <c r="S6" s="107"/>
      <c r="T6" s="107"/>
      <c r="U6" s="107"/>
      <c r="V6" s="107"/>
      <c r="W6" s="107"/>
      <c r="X6" s="107"/>
      <c r="Y6" s="107"/>
      <c r="Z6" s="107"/>
      <c r="AA6" s="107"/>
      <c r="AB6" s="107"/>
      <c r="AC6" s="107"/>
      <c r="AD6" s="107"/>
      <c r="AE6" s="107"/>
      <c r="AF6" s="107"/>
      <c r="AG6" s="107"/>
      <c r="AH6" s="107"/>
      <c r="AI6" s="107"/>
      <c r="AJ6" s="114"/>
      <c r="AK6" s="114"/>
      <c r="AL6" s="114"/>
      <c r="AM6" s="114"/>
      <c r="AN6" s="114"/>
      <c r="AO6" s="114" t="s">
        <v>116</v>
      </c>
      <c r="AP6" s="114"/>
      <c r="AQ6" s="114"/>
      <c r="AR6" s="114"/>
      <c r="AS6" s="96"/>
      <c r="AT6" s="96"/>
      <c r="AU6" s="96"/>
      <c r="AW6" s="120"/>
      <c r="AX6" s="120"/>
      <c r="AY6" s="121"/>
      <c r="AZ6" s="96"/>
      <c r="BA6" s="719">
        <v>40</v>
      </c>
      <c r="BB6" s="720"/>
      <c r="BC6" s="121" t="s">
        <v>117</v>
      </c>
      <c r="BD6" s="96"/>
      <c r="BE6" s="719">
        <v>160</v>
      </c>
      <c r="BF6" s="720"/>
      <c r="BG6" s="121" t="s">
        <v>118</v>
      </c>
      <c r="BH6" s="96"/>
      <c r="BI6" s="115"/>
    </row>
    <row r="7" spans="2:67" s="100" customFormat="1" ht="5.25" customHeight="1">
      <c r="B7" s="116"/>
      <c r="C7" s="122"/>
      <c r="D7" s="122"/>
      <c r="E7" s="122"/>
      <c r="F7" s="122"/>
      <c r="G7" s="122"/>
      <c r="H7" s="122"/>
      <c r="I7" s="122"/>
      <c r="J7" s="118"/>
      <c r="K7" s="118"/>
      <c r="L7" s="118"/>
      <c r="M7" s="119"/>
      <c r="N7" s="118"/>
      <c r="O7" s="118"/>
      <c r="P7" s="118"/>
      <c r="Q7" s="118"/>
      <c r="R7" s="107"/>
      <c r="S7" s="107"/>
      <c r="T7" s="107"/>
      <c r="U7" s="107"/>
      <c r="V7" s="107"/>
      <c r="W7" s="107"/>
      <c r="X7" s="107"/>
      <c r="Y7" s="107"/>
      <c r="Z7" s="107"/>
      <c r="AA7" s="107"/>
      <c r="AB7" s="107"/>
      <c r="AC7" s="107"/>
      <c r="AD7" s="107"/>
      <c r="AE7" s="107"/>
      <c r="AF7" s="107"/>
      <c r="AG7" s="107"/>
      <c r="AH7" s="107"/>
      <c r="AI7" s="107"/>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23"/>
      <c r="BI7" s="123"/>
      <c r="BJ7" s="107"/>
    </row>
    <row r="8" spans="2:67" s="100" customFormat="1" ht="21" customHeight="1">
      <c r="B8" s="124"/>
      <c r="C8" s="119"/>
      <c r="D8" s="119"/>
      <c r="E8" s="119"/>
      <c r="F8" s="119"/>
      <c r="G8" s="119"/>
      <c r="H8" s="119"/>
      <c r="I8" s="119"/>
      <c r="J8" s="118"/>
      <c r="K8" s="118"/>
      <c r="L8" s="118"/>
      <c r="M8" s="119"/>
      <c r="N8" s="118"/>
      <c r="O8" s="118"/>
      <c r="P8" s="118"/>
      <c r="Q8" s="118"/>
      <c r="R8" s="107"/>
      <c r="S8" s="107"/>
      <c r="T8" s="107"/>
      <c r="U8" s="107"/>
      <c r="V8" s="107"/>
      <c r="W8" s="107"/>
      <c r="X8" s="107"/>
      <c r="Y8" s="107"/>
      <c r="Z8" s="107"/>
      <c r="AA8" s="107"/>
      <c r="AB8" s="107"/>
      <c r="AC8" s="107"/>
      <c r="AD8" s="107"/>
      <c r="AE8" s="107"/>
      <c r="AF8" s="107"/>
      <c r="AG8" s="107"/>
      <c r="AH8" s="107"/>
      <c r="AI8" s="107"/>
      <c r="AJ8" s="125"/>
      <c r="AK8" s="125"/>
      <c r="AL8" s="125"/>
      <c r="AM8" s="117"/>
      <c r="AN8" s="126"/>
      <c r="AO8" s="127"/>
      <c r="AP8" s="127"/>
      <c r="AQ8" s="116"/>
      <c r="AR8" s="120"/>
      <c r="AS8" s="120"/>
      <c r="AT8" s="120"/>
      <c r="AU8" s="128"/>
      <c r="AV8" s="128"/>
      <c r="AW8" s="114"/>
      <c r="AX8" s="120"/>
      <c r="AY8" s="120"/>
      <c r="AZ8" s="119"/>
      <c r="BA8" s="114"/>
      <c r="BB8" s="114" t="s">
        <v>119</v>
      </c>
      <c r="BC8" s="114"/>
      <c r="BD8" s="114"/>
      <c r="BE8" s="721">
        <f>DAY(EOMONTH(DATE(AF2,AJ2,1),0))</f>
        <v>30</v>
      </c>
      <c r="BF8" s="722"/>
      <c r="BG8" s="114" t="s">
        <v>120</v>
      </c>
      <c r="BH8" s="114"/>
      <c r="BI8" s="114"/>
      <c r="BJ8" s="107"/>
      <c r="BM8" s="99"/>
      <c r="BN8" s="99"/>
      <c r="BO8" s="99"/>
    </row>
    <row r="9" spans="2:67" ht="5.25" customHeight="1" thickBot="1">
      <c r="B9" s="129"/>
      <c r="C9" s="130"/>
      <c r="D9" s="130"/>
      <c r="E9" s="130"/>
      <c r="F9" s="130"/>
      <c r="G9" s="130"/>
      <c r="H9" s="130"/>
      <c r="I9" s="130"/>
      <c r="J9" s="130"/>
      <c r="K9" s="129"/>
      <c r="L9" s="129"/>
      <c r="M9" s="129"/>
      <c r="N9" s="129"/>
      <c r="O9" s="129"/>
      <c r="P9" s="129"/>
      <c r="Q9" s="129"/>
      <c r="R9" s="129"/>
      <c r="S9" s="129"/>
      <c r="T9" s="129"/>
      <c r="U9" s="129"/>
      <c r="V9" s="129"/>
      <c r="W9" s="129"/>
      <c r="X9" s="129"/>
      <c r="Y9" s="129"/>
      <c r="Z9" s="129"/>
      <c r="AA9" s="129"/>
      <c r="AB9" s="129"/>
      <c r="AC9" s="130"/>
      <c r="AD9" s="129"/>
      <c r="AE9" s="129"/>
      <c r="AF9" s="129"/>
      <c r="AG9" s="129"/>
      <c r="AH9" s="129"/>
      <c r="AI9" s="129"/>
      <c r="AJ9" s="129"/>
      <c r="AK9" s="129"/>
      <c r="AL9" s="129"/>
      <c r="AM9" s="129"/>
      <c r="AN9" s="129"/>
      <c r="AO9" s="129"/>
      <c r="AP9" s="129"/>
      <c r="AQ9" s="129"/>
      <c r="AR9" s="129"/>
      <c r="AT9" s="132"/>
      <c r="BK9" s="133"/>
      <c r="BL9" s="133"/>
      <c r="BM9" s="133"/>
    </row>
    <row r="10" spans="2:67" ht="21.6" customHeight="1">
      <c r="B10" s="655" t="s">
        <v>121</v>
      </c>
      <c r="C10" s="658" t="s">
        <v>122</v>
      </c>
      <c r="D10" s="659"/>
      <c r="E10" s="134"/>
      <c r="F10" s="135"/>
      <c r="G10" s="134"/>
      <c r="H10" s="135"/>
      <c r="I10" s="664" t="s">
        <v>123</v>
      </c>
      <c r="J10" s="665"/>
      <c r="K10" s="670" t="s">
        <v>124</v>
      </c>
      <c r="L10" s="671"/>
      <c r="M10" s="671"/>
      <c r="N10" s="659"/>
      <c r="O10" s="670" t="s">
        <v>125</v>
      </c>
      <c r="P10" s="671"/>
      <c r="Q10" s="671"/>
      <c r="R10" s="671"/>
      <c r="S10" s="659"/>
      <c r="T10" s="136"/>
      <c r="U10" s="136"/>
      <c r="V10" s="137"/>
      <c r="W10" s="676" t="s">
        <v>126</v>
      </c>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7"/>
      <c r="AZ10" s="677"/>
      <c r="BA10" s="677"/>
      <c r="BB10" s="701" t="str">
        <f>IF(BE3="４週","(9)1～4週目の勤務時間数合計","(9)1か月の勤務時間数　合計")</f>
        <v>(9)1～4週目の勤務時間数合計</v>
      </c>
      <c r="BC10" s="702"/>
      <c r="BD10" s="707" t="s">
        <v>127</v>
      </c>
      <c r="BE10" s="708"/>
      <c r="BF10" s="658" t="s">
        <v>128</v>
      </c>
      <c r="BG10" s="671"/>
      <c r="BH10" s="671"/>
      <c r="BI10" s="671"/>
      <c r="BJ10" s="713"/>
    </row>
    <row r="11" spans="2:67" ht="20.25" customHeight="1">
      <c r="B11" s="656"/>
      <c r="C11" s="660"/>
      <c r="D11" s="661"/>
      <c r="E11" s="138"/>
      <c r="F11" s="139"/>
      <c r="G11" s="138"/>
      <c r="H11" s="139"/>
      <c r="I11" s="666"/>
      <c r="J11" s="667"/>
      <c r="K11" s="672"/>
      <c r="L11" s="673"/>
      <c r="M11" s="673"/>
      <c r="N11" s="661"/>
      <c r="O11" s="672"/>
      <c r="P11" s="673"/>
      <c r="Q11" s="673"/>
      <c r="R11" s="673"/>
      <c r="S11" s="661"/>
      <c r="T11" s="140"/>
      <c r="U11" s="140"/>
      <c r="V11" s="141"/>
      <c r="W11" s="716" t="s">
        <v>129</v>
      </c>
      <c r="X11" s="716"/>
      <c r="Y11" s="716"/>
      <c r="Z11" s="716"/>
      <c r="AA11" s="716"/>
      <c r="AB11" s="716"/>
      <c r="AC11" s="717"/>
      <c r="AD11" s="718" t="s">
        <v>130</v>
      </c>
      <c r="AE11" s="716"/>
      <c r="AF11" s="716"/>
      <c r="AG11" s="716"/>
      <c r="AH11" s="716"/>
      <c r="AI11" s="716"/>
      <c r="AJ11" s="717"/>
      <c r="AK11" s="718" t="s">
        <v>131</v>
      </c>
      <c r="AL11" s="716"/>
      <c r="AM11" s="716"/>
      <c r="AN11" s="716"/>
      <c r="AO11" s="716"/>
      <c r="AP11" s="716"/>
      <c r="AQ11" s="717"/>
      <c r="AR11" s="718" t="s">
        <v>132</v>
      </c>
      <c r="AS11" s="716"/>
      <c r="AT11" s="716"/>
      <c r="AU11" s="716"/>
      <c r="AV11" s="716"/>
      <c r="AW11" s="716"/>
      <c r="AX11" s="717"/>
      <c r="AY11" s="718" t="s">
        <v>133</v>
      </c>
      <c r="AZ11" s="716"/>
      <c r="BA11" s="716"/>
      <c r="BB11" s="703"/>
      <c r="BC11" s="704"/>
      <c r="BD11" s="709"/>
      <c r="BE11" s="710"/>
      <c r="BF11" s="660"/>
      <c r="BG11" s="673"/>
      <c r="BH11" s="673"/>
      <c r="BI11" s="673"/>
      <c r="BJ11" s="714"/>
    </row>
    <row r="12" spans="2:67" ht="20.25" customHeight="1">
      <c r="B12" s="656"/>
      <c r="C12" s="660"/>
      <c r="D12" s="661"/>
      <c r="E12" s="138"/>
      <c r="F12" s="139"/>
      <c r="G12" s="138"/>
      <c r="H12" s="139"/>
      <c r="I12" s="666"/>
      <c r="J12" s="667"/>
      <c r="K12" s="672"/>
      <c r="L12" s="673"/>
      <c r="M12" s="673"/>
      <c r="N12" s="661"/>
      <c r="O12" s="672"/>
      <c r="P12" s="673"/>
      <c r="Q12" s="673"/>
      <c r="R12" s="673"/>
      <c r="S12" s="661"/>
      <c r="T12" s="140"/>
      <c r="U12" s="140"/>
      <c r="V12" s="141"/>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t="str">
        <f>IF($BE$3="実績",IF(DAY(DATE($AF$2,$AJ$2,29))=29,29,""),"")</f>
        <v/>
      </c>
      <c r="AZ12" s="147" t="str">
        <f>IF($BE$3="実績",IF(DAY(DATE($AF$2,$AJ$2,30))=30,30,""),"")</f>
        <v/>
      </c>
      <c r="BA12" s="148" t="str">
        <f>IF($BE$3="実績",IF(DAY(DATE($AF$2,$AJ$2,31))=31,31,""),"")</f>
        <v/>
      </c>
      <c r="BB12" s="703"/>
      <c r="BC12" s="704"/>
      <c r="BD12" s="709"/>
      <c r="BE12" s="710"/>
      <c r="BF12" s="660"/>
      <c r="BG12" s="673"/>
      <c r="BH12" s="673"/>
      <c r="BI12" s="673"/>
      <c r="BJ12" s="714"/>
    </row>
    <row r="13" spans="2:67" ht="20.25" hidden="1" customHeight="1">
      <c r="B13" s="656"/>
      <c r="C13" s="660"/>
      <c r="D13" s="661"/>
      <c r="E13" s="138"/>
      <c r="F13" s="139"/>
      <c r="G13" s="138"/>
      <c r="H13" s="139"/>
      <c r="I13" s="666"/>
      <c r="J13" s="667"/>
      <c r="K13" s="672"/>
      <c r="L13" s="673"/>
      <c r="M13" s="673"/>
      <c r="N13" s="661"/>
      <c r="O13" s="672"/>
      <c r="P13" s="673"/>
      <c r="Q13" s="673"/>
      <c r="R13" s="673"/>
      <c r="S13" s="661"/>
      <c r="T13" s="140"/>
      <c r="U13" s="140"/>
      <c r="V13" s="141"/>
      <c r="W13" s="142">
        <f>WEEKDAY(DATE($AF$2,$AJ$2,1))</f>
        <v>2</v>
      </c>
      <c r="X13" s="143">
        <f>WEEKDAY(DATE($AF$2,$AJ$2,2))</f>
        <v>3</v>
      </c>
      <c r="Y13" s="143">
        <f>WEEKDAY(DATE($AF$2,$AJ$2,3))</f>
        <v>4</v>
      </c>
      <c r="Z13" s="143">
        <f>WEEKDAY(DATE($AF$2,$AJ$2,4))</f>
        <v>5</v>
      </c>
      <c r="AA13" s="143">
        <f>WEEKDAY(DATE($AF$2,$AJ$2,5))</f>
        <v>6</v>
      </c>
      <c r="AB13" s="143">
        <f>WEEKDAY(DATE($AF$2,$AJ$2,6))</f>
        <v>7</v>
      </c>
      <c r="AC13" s="144">
        <f>WEEKDAY(DATE($AF$2,$AJ$2,7))</f>
        <v>1</v>
      </c>
      <c r="AD13" s="145">
        <f>WEEKDAY(DATE($AF$2,$AJ$2,8))</f>
        <v>2</v>
      </c>
      <c r="AE13" s="143">
        <f>WEEKDAY(DATE($AF$2,$AJ$2,9))</f>
        <v>3</v>
      </c>
      <c r="AF13" s="143">
        <f>WEEKDAY(DATE($AF$2,$AJ$2,10))</f>
        <v>4</v>
      </c>
      <c r="AG13" s="143">
        <f>WEEKDAY(DATE($AF$2,$AJ$2,11))</f>
        <v>5</v>
      </c>
      <c r="AH13" s="143">
        <f>WEEKDAY(DATE($AF$2,$AJ$2,12))</f>
        <v>6</v>
      </c>
      <c r="AI13" s="143">
        <f>WEEKDAY(DATE($AF$2,$AJ$2,13))</f>
        <v>7</v>
      </c>
      <c r="AJ13" s="144">
        <f>WEEKDAY(DATE($AF$2,$AJ$2,14))</f>
        <v>1</v>
      </c>
      <c r="AK13" s="145">
        <f>WEEKDAY(DATE($AF$2,$AJ$2,15))</f>
        <v>2</v>
      </c>
      <c r="AL13" s="143">
        <f>WEEKDAY(DATE($AF$2,$AJ$2,16))</f>
        <v>3</v>
      </c>
      <c r="AM13" s="143">
        <f>WEEKDAY(DATE($AF$2,$AJ$2,17))</f>
        <v>4</v>
      </c>
      <c r="AN13" s="143">
        <f>WEEKDAY(DATE($AF$2,$AJ$2,18))</f>
        <v>5</v>
      </c>
      <c r="AO13" s="143">
        <f>WEEKDAY(DATE($AF$2,$AJ$2,19))</f>
        <v>6</v>
      </c>
      <c r="AP13" s="143">
        <f>WEEKDAY(DATE($AF$2,$AJ$2,20))</f>
        <v>7</v>
      </c>
      <c r="AQ13" s="144">
        <f>WEEKDAY(DATE($AF$2,$AJ$2,21))</f>
        <v>1</v>
      </c>
      <c r="AR13" s="145">
        <f>WEEKDAY(DATE($AF$2,$AJ$2,22))</f>
        <v>2</v>
      </c>
      <c r="AS13" s="143">
        <f>WEEKDAY(DATE($AF$2,$AJ$2,23))</f>
        <v>3</v>
      </c>
      <c r="AT13" s="143">
        <f>WEEKDAY(DATE($AF$2,$AJ$2,24))</f>
        <v>4</v>
      </c>
      <c r="AU13" s="143">
        <f>WEEKDAY(DATE($AF$2,$AJ$2,25))</f>
        <v>5</v>
      </c>
      <c r="AV13" s="143">
        <f>WEEKDAY(DATE($AF$2,$AJ$2,26))</f>
        <v>6</v>
      </c>
      <c r="AW13" s="143">
        <f>WEEKDAY(DATE($AF$2,$AJ$2,27))</f>
        <v>7</v>
      </c>
      <c r="AX13" s="144">
        <f>WEEKDAY(DATE($AF$2,$AJ$2,28))</f>
        <v>1</v>
      </c>
      <c r="AY13" s="145">
        <f>IF(AY12=29,WEEKDAY(DATE($AF$2,$AJ$2,29)),0)</f>
        <v>0</v>
      </c>
      <c r="AZ13" s="143">
        <f>IF(AZ12=30,WEEKDAY(DATE($AF$2,$AJ$2,30)),0)</f>
        <v>0</v>
      </c>
      <c r="BA13" s="144">
        <f>IF(BA12=31,WEEKDAY(DATE($AF$2,$AJ$2,31)),0)</f>
        <v>0</v>
      </c>
      <c r="BB13" s="703"/>
      <c r="BC13" s="704"/>
      <c r="BD13" s="709"/>
      <c r="BE13" s="710"/>
      <c r="BF13" s="660"/>
      <c r="BG13" s="673"/>
      <c r="BH13" s="673"/>
      <c r="BI13" s="673"/>
      <c r="BJ13" s="714"/>
    </row>
    <row r="14" spans="2:67" ht="20.25" customHeight="1" thickBot="1">
      <c r="B14" s="657"/>
      <c r="C14" s="662"/>
      <c r="D14" s="663"/>
      <c r="E14" s="149"/>
      <c r="F14" s="150"/>
      <c r="G14" s="149"/>
      <c r="H14" s="150"/>
      <c r="I14" s="668"/>
      <c r="J14" s="669"/>
      <c r="K14" s="674"/>
      <c r="L14" s="675"/>
      <c r="M14" s="675"/>
      <c r="N14" s="663"/>
      <c r="O14" s="674"/>
      <c r="P14" s="675"/>
      <c r="Q14" s="675"/>
      <c r="R14" s="675"/>
      <c r="S14" s="663"/>
      <c r="T14" s="151"/>
      <c r="U14" s="151"/>
      <c r="V14" s="152"/>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705"/>
      <c r="BC14" s="706"/>
      <c r="BD14" s="711"/>
      <c r="BE14" s="712"/>
      <c r="BF14" s="662"/>
      <c r="BG14" s="675"/>
      <c r="BH14" s="675"/>
      <c r="BI14" s="675"/>
      <c r="BJ14" s="715"/>
    </row>
    <row r="15" spans="2:67" ht="20.25" customHeight="1">
      <c r="B15" s="614">
        <f>B13+1</f>
        <v>1</v>
      </c>
      <c r="C15" s="683" t="s">
        <v>170</v>
      </c>
      <c r="D15" s="684"/>
      <c r="E15" s="157"/>
      <c r="F15" s="158"/>
      <c r="G15" s="157"/>
      <c r="H15" s="158"/>
      <c r="I15" s="685" t="s">
        <v>171</v>
      </c>
      <c r="J15" s="686"/>
      <c r="K15" s="687" t="s">
        <v>172</v>
      </c>
      <c r="L15" s="688"/>
      <c r="M15" s="688"/>
      <c r="N15" s="684"/>
      <c r="O15" s="689" t="s">
        <v>173</v>
      </c>
      <c r="P15" s="690"/>
      <c r="Q15" s="690"/>
      <c r="R15" s="690"/>
      <c r="S15" s="691"/>
      <c r="T15" s="159" t="s">
        <v>134</v>
      </c>
      <c r="U15" s="160"/>
      <c r="V15" s="161"/>
      <c r="W15" s="162" t="s">
        <v>174</v>
      </c>
      <c r="X15" s="163" t="s">
        <v>174</v>
      </c>
      <c r="Y15" s="163" t="s">
        <v>174</v>
      </c>
      <c r="Z15" s="163"/>
      <c r="AA15" s="163"/>
      <c r="AB15" s="163" t="s">
        <v>174</v>
      </c>
      <c r="AC15" s="164" t="s">
        <v>174</v>
      </c>
      <c r="AD15" s="162" t="s">
        <v>174</v>
      </c>
      <c r="AE15" s="163" t="s">
        <v>174</v>
      </c>
      <c r="AF15" s="163" t="s">
        <v>174</v>
      </c>
      <c r="AG15" s="163"/>
      <c r="AH15" s="163"/>
      <c r="AI15" s="163" t="s">
        <v>174</v>
      </c>
      <c r="AJ15" s="164" t="s">
        <v>174</v>
      </c>
      <c r="AK15" s="162" t="s">
        <v>174</v>
      </c>
      <c r="AL15" s="163" t="s">
        <v>174</v>
      </c>
      <c r="AM15" s="163" t="s">
        <v>174</v>
      </c>
      <c r="AN15" s="163"/>
      <c r="AO15" s="163"/>
      <c r="AP15" s="163" t="s">
        <v>174</v>
      </c>
      <c r="AQ15" s="164" t="s">
        <v>174</v>
      </c>
      <c r="AR15" s="162" t="s">
        <v>174</v>
      </c>
      <c r="AS15" s="163" t="s">
        <v>174</v>
      </c>
      <c r="AT15" s="163" t="s">
        <v>174</v>
      </c>
      <c r="AU15" s="163"/>
      <c r="AV15" s="163"/>
      <c r="AW15" s="163" t="s">
        <v>174</v>
      </c>
      <c r="AX15" s="164" t="s">
        <v>174</v>
      </c>
      <c r="AY15" s="162"/>
      <c r="AZ15" s="163"/>
      <c r="BA15" s="163"/>
      <c r="BB15" s="692"/>
      <c r="BC15" s="693"/>
      <c r="BD15" s="678"/>
      <c r="BE15" s="679"/>
      <c r="BF15" s="680"/>
      <c r="BG15" s="681"/>
      <c r="BH15" s="681"/>
      <c r="BI15" s="681"/>
      <c r="BJ15" s="682"/>
    </row>
    <row r="16" spans="2:67" ht="20.25" customHeight="1">
      <c r="B16" s="636"/>
      <c r="C16" s="649"/>
      <c r="D16" s="650"/>
      <c r="E16" s="165"/>
      <c r="F16" s="166" t="str">
        <f>C15</f>
        <v>管理者</v>
      </c>
      <c r="G16" s="165"/>
      <c r="H16" s="166" t="str">
        <f>I15</f>
        <v>A</v>
      </c>
      <c r="I16" s="651"/>
      <c r="J16" s="652"/>
      <c r="K16" s="653"/>
      <c r="L16" s="654"/>
      <c r="M16" s="654"/>
      <c r="N16" s="650"/>
      <c r="O16" s="628"/>
      <c r="P16" s="629"/>
      <c r="Q16" s="629"/>
      <c r="R16" s="629"/>
      <c r="S16" s="630"/>
      <c r="T16" s="167" t="s">
        <v>135</v>
      </c>
      <c r="U16" s="168"/>
      <c r="V16" s="169"/>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646">
        <f>IF($BE$3="４週",SUM(W16:AX16),IF($BE$3="暦月",SUM(W16:BA16),""))</f>
        <v>160</v>
      </c>
      <c r="BC16" s="647"/>
      <c r="BD16" s="648">
        <f>IF($BE$3="４週",BB16/4,IF($BE$3="暦月",(BB16/($BE$8/7)),""))</f>
        <v>40</v>
      </c>
      <c r="BE16" s="647"/>
      <c r="BF16" s="643"/>
      <c r="BG16" s="644"/>
      <c r="BH16" s="644"/>
      <c r="BI16" s="644"/>
      <c r="BJ16" s="645"/>
    </row>
    <row r="17" spans="2:62" ht="20.25" customHeight="1">
      <c r="B17" s="614">
        <f>B15+1</f>
        <v>2</v>
      </c>
      <c r="C17" s="616" t="s">
        <v>175</v>
      </c>
      <c r="D17" s="617"/>
      <c r="E17" s="173"/>
      <c r="F17" s="174"/>
      <c r="G17" s="173"/>
      <c r="H17" s="174"/>
      <c r="I17" s="620" t="s">
        <v>171</v>
      </c>
      <c r="J17" s="621"/>
      <c r="K17" s="624" t="s">
        <v>176</v>
      </c>
      <c r="L17" s="625"/>
      <c r="M17" s="625"/>
      <c r="N17" s="617"/>
      <c r="O17" s="628" t="s">
        <v>177</v>
      </c>
      <c r="P17" s="629"/>
      <c r="Q17" s="629"/>
      <c r="R17" s="629"/>
      <c r="S17" s="630"/>
      <c r="T17" s="175" t="s">
        <v>134</v>
      </c>
      <c r="U17" s="176"/>
      <c r="V17" s="177"/>
      <c r="W17" s="178" t="s">
        <v>178</v>
      </c>
      <c r="X17" s="179" t="s">
        <v>178</v>
      </c>
      <c r="Y17" s="179"/>
      <c r="Z17" s="179"/>
      <c r="AA17" s="179" t="s">
        <v>178</v>
      </c>
      <c r="AB17" s="179" t="s">
        <v>178</v>
      </c>
      <c r="AC17" s="180" t="s">
        <v>178</v>
      </c>
      <c r="AD17" s="178" t="s">
        <v>178</v>
      </c>
      <c r="AE17" s="179" t="s">
        <v>178</v>
      </c>
      <c r="AF17" s="179"/>
      <c r="AG17" s="179"/>
      <c r="AH17" s="179" t="s">
        <v>178</v>
      </c>
      <c r="AI17" s="179" t="s">
        <v>178</v>
      </c>
      <c r="AJ17" s="180" t="s">
        <v>178</v>
      </c>
      <c r="AK17" s="178" t="s">
        <v>178</v>
      </c>
      <c r="AL17" s="179" t="s">
        <v>178</v>
      </c>
      <c r="AM17" s="179"/>
      <c r="AN17" s="179"/>
      <c r="AO17" s="179" t="s">
        <v>178</v>
      </c>
      <c r="AP17" s="179" t="s">
        <v>178</v>
      </c>
      <c r="AQ17" s="180" t="s">
        <v>178</v>
      </c>
      <c r="AR17" s="178" t="s">
        <v>178</v>
      </c>
      <c r="AS17" s="179" t="s">
        <v>178</v>
      </c>
      <c r="AT17" s="179"/>
      <c r="AU17" s="179"/>
      <c r="AV17" s="179" t="s">
        <v>178</v>
      </c>
      <c r="AW17" s="179" t="s">
        <v>178</v>
      </c>
      <c r="AX17" s="180" t="s">
        <v>178</v>
      </c>
      <c r="AY17" s="178"/>
      <c r="AZ17" s="179"/>
      <c r="BA17" s="181"/>
      <c r="BB17" s="634"/>
      <c r="BC17" s="635"/>
      <c r="BD17" s="595"/>
      <c r="BE17" s="596"/>
      <c r="BF17" s="597" t="s">
        <v>179</v>
      </c>
      <c r="BG17" s="598"/>
      <c r="BH17" s="598"/>
      <c r="BI17" s="598"/>
      <c r="BJ17" s="599"/>
    </row>
    <row r="18" spans="2:62" ht="20.25" customHeight="1">
      <c r="B18" s="636"/>
      <c r="C18" s="649"/>
      <c r="D18" s="650"/>
      <c r="E18" s="165"/>
      <c r="F18" s="166" t="str">
        <f>C17</f>
        <v>計画作成責任者</v>
      </c>
      <c r="G18" s="165"/>
      <c r="H18" s="166" t="str">
        <f>I17</f>
        <v>A</v>
      </c>
      <c r="I18" s="651"/>
      <c r="J18" s="652"/>
      <c r="K18" s="653"/>
      <c r="L18" s="654"/>
      <c r="M18" s="654"/>
      <c r="N18" s="650"/>
      <c r="O18" s="628"/>
      <c r="P18" s="629"/>
      <c r="Q18" s="629"/>
      <c r="R18" s="629"/>
      <c r="S18" s="630"/>
      <c r="T18" s="167" t="s">
        <v>135</v>
      </c>
      <c r="U18" s="168"/>
      <c r="V18" s="169"/>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646">
        <f>IF($BE$3="４週",SUM(W18:AX18),IF($BE$3="暦月",SUM(W18:BA18),""))</f>
        <v>160</v>
      </c>
      <c r="BC18" s="647"/>
      <c r="BD18" s="648">
        <f>IF($BE$3="４週",BB18/4,IF($BE$3="暦月",(BB18/($BE$8/7)),""))</f>
        <v>40</v>
      </c>
      <c r="BE18" s="647"/>
      <c r="BF18" s="643"/>
      <c r="BG18" s="644"/>
      <c r="BH18" s="644"/>
      <c r="BI18" s="644"/>
      <c r="BJ18" s="645"/>
    </row>
    <row r="19" spans="2:62" ht="20.25" customHeight="1">
      <c r="B19" s="614">
        <f>B17+1</f>
        <v>3</v>
      </c>
      <c r="C19" s="616" t="s">
        <v>175</v>
      </c>
      <c r="D19" s="617"/>
      <c r="E19" s="165"/>
      <c r="F19" s="166"/>
      <c r="G19" s="165"/>
      <c r="H19" s="166"/>
      <c r="I19" s="620" t="s">
        <v>171</v>
      </c>
      <c r="J19" s="621"/>
      <c r="K19" s="624" t="s">
        <v>180</v>
      </c>
      <c r="L19" s="625"/>
      <c r="M19" s="625"/>
      <c r="N19" s="617"/>
      <c r="O19" s="628" t="s">
        <v>181</v>
      </c>
      <c r="P19" s="629"/>
      <c r="Q19" s="629"/>
      <c r="R19" s="629"/>
      <c r="S19" s="630"/>
      <c r="T19" s="175" t="s">
        <v>134</v>
      </c>
      <c r="U19" s="176"/>
      <c r="V19" s="177"/>
      <c r="W19" s="178" t="s">
        <v>182</v>
      </c>
      <c r="X19" s="179" t="s">
        <v>182</v>
      </c>
      <c r="Y19" s="179" t="s">
        <v>182</v>
      </c>
      <c r="Z19" s="179" t="s">
        <v>182</v>
      </c>
      <c r="AA19" s="179"/>
      <c r="AB19" s="179"/>
      <c r="AC19" s="180" t="s">
        <v>182</v>
      </c>
      <c r="AD19" s="178" t="s">
        <v>182</v>
      </c>
      <c r="AE19" s="179" t="s">
        <v>182</v>
      </c>
      <c r="AF19" s="179" t="s">
        <v>182</v>
      </c>
      <c r="AG19" s="179" t="s">
        <v>182</v>
      </c>
      <c r="AH19" s="179"/>
      <c r="AI19" s="179"/>
      <c r="AJ19" s="180" t="s">
        <v>182</v>
      </c>
      <c r="AK19" s="178" t="s">
        <v>182</v>
      </c>
      <c r="AL19" s="179" t="s">
        <v>182</v>
      </c>
      <c r="AM19" s="179" t="s">
        <v>182</v>
      </c>
      <c r="AN19" s="179" t="s">
        <v>182</v>
      </c>
      <c r="AO19" s="179"/>
      <c r="AP19" s="179"/>
      <c r="AQ19" s="180" t="s">
        <v>182</v>
      </c>
      <c r="AR19" s="178" t="s">
        <v>182</v>
      </c>
      <c r="AS19" s="179" t="s">
        <v>182</v>
      </c>
      <c r="AT19" s="179" t="s">
        <v>182</v>
      </c>
      <c r="AU19" s="179" t="s">
        <v>182</v>
      </c>
      <c r="AV19" s="179"/>
      <c r="AW19" s="179"/>
      <c r="AX19" s="180" t="s">
        <v>182</v>
      </c>
      <c r="AY19" s="178"/>
      <c r="AZ19" s="179"/>
      <c r="BA19" s="181"/>
      <c r="BB19" s="634"/>
      <c r="BC19" s="635"/>
      <c r="BD19" s="595"/>
      <c r="BE19" s="596"/>
      <c r="BF19" s="597" t="s">
        <v>179</v>
      </c>
      <c r="BG19" s="598"/>
      <c r="BH19" s="598"/>
      <c r="BI19" s="598"/>
      <c r="BJ19" s="599"/>
    </row>
    <row r="20" spans="2:62" ht="20.25" customHeight="1">
      <c r="B20" s="636"/>
      <c r="C20" s="649"/>
      <c r="D20" s="650"/>
      <c r="E20" s="165"/>
      <c r="F20" s="166" t="str">
        <f>C19</f>
        <v>計画作成責任者</v>
      </c>
      <c r="G20" s="165"/>
      <c r="H20" s="166" t="str">
        <f>I19</f>
        <v>A</v>
      </c>
      <c r="I20" s="651"/>
      <c r="J20" s="652"/>
      <c r="K20" s="653"/>
      <c r="L20" s="654"/>
      <c r="M20" s="654"/>
      <c r="N20" s="650"/>
      <c r="O20" s="628"/>
      <c r="P20" s="629"/>
      <c r="Q20" s="629"/>
      <c r="R20" s="629"/>
      <c r="S20" s="630"/>
      <c r="T20" s="167" t="s">
        <v>135</v>
      </c>
      <c r="U20" s="168"/>
      <c r="V20" s="169"/>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646">
        <f>IF($BE$3="４週",SUM(W20:AX20),IF($BE$3="暦月",SUM(W20:BA20),""))</f>
        <v>160</v>
      </c>
      <c r="BC20" s="647"/>
      <c r="BD20" s="648">
        <f>IF($BE$3="４週",BB20/4,IF($BE$3="暦月",(BB20/($BE$8/7)),""))</f>
        <v>40</v>
      </c>
      <c r="BE20" s="647"/>
      <c r="BF20" s="643"/>
      <c r="BG20" s="644"/>
      <c r="BH20" s="644"/>
      <c r="BI20" s="644"/>
      <c r="BJ20" s="645"/>
    </row>
    <row r="21" spans="2:62" ht="20.25" customHeight="1">
      <c r="B21" s="614">
        <f>B19+1</f>
        <v>4</v>
      </c>
      <c r="C21" s="616" t="s">
        <v>79</v>
      </c>
      <c r="D21" s="617"/>
      <c r="E21" s="165"/>
      <c r="F21" s="166"/>
      <c r="G21" s="165"/>
      <c r="H21" s="166"/>
      <c r="I21" s="620" t="s">
        <v>171</v>
      </c>
      <c r="J21" s="621"/>
      <c r="K21" s="624" t="s">
        <v>172</v>
      </c>
      <c r="L21" s="625"/>
      <c r="M21" s="625"/>
      <c r="N21" s="617"/>
      <c r="O21" s="628" t="s">
        <v>183</v>
      </c>
      <c r="P21" s="629"/>
      <c r="Q21" s="629"/>
      <c r="R21" s="629"/>
      <c r="S21" s="630"/>
      <c r="T21" s="175" t="s">
        <v>134</v>
      </c>
      <c r="U21" s="176"/>
      <c r="V21" s="177"/>
      <c r="W21" s="178" t="s">
        <v>184</v>
      </c>
      <c r="X21" s="179" t="s">
        <v>184</v>
      </c>
      <c r="Y21" s="179"/>
      <c r="Z21" s="179"/>
      <c r="AA21" s="179" t="s">
        <v>184</v>
      </c>
      <c r="AB21" s="179" t="s">
        <v>184</v>
      </c>
      <c r="AC21" s="180" t="s">
        <v>184</v>
      </c>
      <c r="AD21" s="178" t="s">
        <v>184</v>
      </c>
      <c r="AE21" s="179" t="s">
        <v>184</v>
      </c>
      <c r="AF21" s="179"/>
      <c r="AG21" s="179"/>
      <c r="AH21" s="179" t="s">
        <v>184</v>
      </c>
      <c r="AI21" s="179" t="s">
        <v>184</v>
      </c>
      <c r="AJ21" s="180" t="s">
        <v>184</v>
      </c>
      <c r="AK21" s="178" t="s">
        <v>184</v>
      </c>
      <c r="AL21" s="179" t="s">
        <v>184</v>
      </c>
      <c r="AM21" s="179"/>
      <c r="AN21" s="179"/>
      <c r="AO21" s="179" t="s">
        <v>184</v>
      </c>
      <c r="AP21" s="179" t="s">
        <v>184</v>
      </c>
      <c r="AQ21" s="180" t="s">
        <v>184</v>
      </c>
      <c r="AR21" s="178" t="s">
        <v>184</v>
      </c>
      <c r="AS21" s="179" t="s">
        <v>184</v>
      </c>
      <c r="AT21" s="179"/>
      <c r="AU21" s="179"/>
      <c r="AV21" s="179" t="s">
        <v>184</v>
      </c>
      <c r="AW21" s="179" t="s">
        <v>184</v>
      </c>
      <c r="AX21" s="180" t="s">
        <v>184</v>
      </c>
      <c r="AY21" s="178"/>
      <c r="AZ21" s="179"/>
      <c r="BA21" s="181"/>
      <c r="BB21" s="634"/>
      <c r="BC21" s="635"/>
      <c r="BD21" s="595"/>
      <c r="BE21" s="596"/>
      <c r="BF21" s="597"/>
      <c r="BG21" s="598"/>
      <c r="BH21" s="598"/>
      <c r="BI21" s="598"/>
      <c r="BJ21" s="599"/>
    </row>
    <row r="22" spans="2:62" ht="20.25" customHeight="1">
      <c r="B22" s="636"/>
      <c r="C22" s="649"/>
      <c r="D22" s="650"/>
      <c r="E22" s="165"/>
      <c r="F22" s="166" t="str">
        <f>C21</f>
        <v>オペレーター</v>
      </c>
      <c r="G22" s="165"/>
      <c r="H22" s="166" t="str">
        <f>I21</f>
        <v>A</v>
      </c>
      <c r="I22" s="651"/>
      <c r="J22" s="652"/>
      <c r="K22" s="653"/>
      <c r="L22" s="654"/>
      <c r="M22" s="654"/>
      <c r="N22" s="650"/>
      <c r="O22" s="628"/>
      <c r="P22" s="629"/>
      <c r="Q22" s="629"/>
      <c r="R22" s="629"/>
      <c r="S22" s="630"/>
      <c r="T22" s="167" t="s">
        <v>135</v>
      </c>
      <c r="U22" s="168"/>
      <c r="V22" s="169"/>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646">
        <f>IF($BE$3="４週",SUM(W22:AX22),IF($BE$3="暦月",SUM(W22:BA22),""))</f>
        <v>160</v>
      </c>
      <c r="BC22" s="647"/>
      <c r="BD22" s="648">
        <f>IF($BE$3="４週",BB22/4,IF($BE$3="暦月",(BB22/($BE$8/7)),""))</f>
        <v>40</v>
      </c>
      <c r="BE22" s="647"/>
      <c r="BF22" s="643"/>
      <c r="BG22" s="644"/>
      <c r="BH22" s="644"/>
      <c r="BI22" s="644"/>
      <c r="BJ22" s="645"/>
    </row>
    <row r="23" spans="2:62" ht="20.25" customHeight="1">
      <c r="B23" s="614">
        <f>B21+1</f>
        <v>5</v>
      </c>
      <c r="C23" s="616" t="s">
        <v>79</v>
      </c>
      <c r="D23" s="617"/>
      <c r="E23" s="165"/>
      <c r="F23" s="166"/>
      <c r="G23" s="165"/>
      <c r="H23" s="166"/>
      <c r="I23" s="620" t="s">
        <v>171</v>
      </c>
      <c r="J23" s="621"/>
      <c r="K23" s="624" t="s">
        <v>172</v>
      </c>
      <c r="L23" s="625"/>
      <c r="M23" s="625"/>
      <c r="N23" s="617"/>
      <c r="O23" s="628" t="s">
        <v>185</v>
      </c>
      <c r="P23" s="629"/>
      <c r="Q23" s="629"/>
      <c r="R23" s="629"/>
      <c r="S23" s="630"/>
      <c r="T23" s="175" t="s">
        <v>134</v>
      </c>
      <c r="U23" s="176"/>
      <c r="V23" s="177"/>
      <c r="W23" s="178" t="s">
        <v>186</v>
      </c>
      <c r="X23" s="179" t="s">
        <v>186</v>
      </c>
      <c r="Y23" s="179"/>
      <c r="Z23" s="179"/>
      <c r="AA23" s="179" t="s">
        <v>186</v>
      </c>
      <c r="AB23" s="179" t="s">
        <v>186</v>
      </c>
      <c r="AC23" s="180" t="s">
        <v>186</v>
      </c>
      <c r="AD23" s="178" t="s">
        <v>186</v>
      </c>
      <c r="AE23" s="179" t="s">
        <v>186</v>
      </c>
      <c r="AF23" s="179"/>
      <c r="AG23" s="179"/>
      <c r="AH23" s="179" t="s">
        <v>186</v>
      </c>
      <c r="AI23" s="179" t="s">
        <v>186</v>
      </c>
      <c r="AJ23" s="180" t="s">
        <v>186</v>
      </c>
      <c r="AK23" s="178" t="s">
        <v>186</v>
      </c>
      <c r="AL23" s="179" t="s">
        <v>186</v>
      </c>
      <c r="AM23" s="179"/>
      <c r="AN23" s="179"/>
      <c r="AO23" s="179" t="s">
        <v>186</v>
      </c>
      <c r="AP23" s="179" t="s">
        <v>186</v>
      </c>
      <c r="AQ23" s="180" t="s">
        <v>186</v>
      </c>
      <c r="AR23" s="178" t="s">
        <v>186</v>
      </c>
      <c r="AS23" s="179" t="s">
        <v>186</v>
      </c>
      <c r="AT23" s="179"/>
      <c r="AU23" s="179"/>
      <c r="AV23" s="179" t="s">
        <v>186</v>
      </c>
      <c r="AW23" s="179" t="s">
        <v>186</v>
      </c>
      <c r="AX23" s="180" t="s">
        <v>186</v>
      </c>
      <c r="AY23" s="178"/>
      <c r="AZ23" s="179"/>
      <c r="BA23" s="181"/>
      <c r="BB23" s="634"/>
      <c r="BC23" s="635"/>
      <c r="BD23" s="595"/>
      <c r="BE23" s="596"/>
      <c r="BF23" s="597"/>
      <c r="BG23" s="598"/>
      <c r="BH23" s="598"/>
      <c r="BI23" s="598"/>
      <c r="BJ23" s="599"/>
    </row>
    <row r="24" spans="2:62" ht="20.25" customHeight="1">
      <c r="B24" s="636"/>
      <c r="C24" s="649"/>
      <c r="D24" s="650"/>
      <c r="E24" s="165"/>
      <c r="F24" s="166" t="str">
        <f>C23</f>
        <v>オペレーター</v>
      </c>
      <c r="G24" s="165"/>
      <c r="H24" s="166" t="str">
        <f>I23</f>
        <v>A</v>
      </c>
      <c r="I24" s="651"/>
      <c r="J24" s="652"/>
      <c r="K24" s="653"/>
      <c r="L24" s="654"/>
      <c r="M24" s="654"/>
      <c r="N24" s="650"/>
      <c r="O24" s="628"/>
      <c r="P24" s="629"/>
      <c r="Q24" s="629"/>
      <c r="R24" s="629"/>
      <c r="S24" s="630"/>
      <c r="T24" s="182" t="s">
        <v>135</v>
      </c>
      <c r="U24" s="183"/>
      <c r="V24" s="18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646">
        <f>IF($BE$3="４週",SUM(W24:AX24),IF($BE$3="暦月",SUM(W24:BA24),""))</f>
        <v>160.00000000000003</v>
      </c>
      <c r="BC24" s="647"/>
      <c r="BD24" s="648">
        <f>IF($BE$3="４週",BB24/4,IF($BE$3="暦月",(BB24/($BE$8/7)),""))</f>
        <v>40.000000000000007</v>
      </c>
      <c r="BE24" s="647"/>
      <c r="BF24" s="643"/>
      <c r="BG24" s="644"/>
      <c r="BH24" s="644"/>
      <c r="BI24" s="644"/>
      <c r="BJ24" s="645"/>
    </row>
    <row r="25" spans="2:62" ht="20.25" customHeight="1">
      <c r="B25" s="614">
        <f>B23+1</f>
        <v>6</v>
      </c>
      <c r="C25" s="616" t="s">
        <v>79</v>
      </c>
      <c r="D25" s="617"/>
      <c r="E25" s="165"/>
      <c r="F25" s="166"/>
      <c r="G25" s="165"/>
      <c r="H25" s="166"/>
      <c r="I25" s="620" t="s">
        <v>171</v>
      </c>
      <c r="J25" s="621"/>
      <c r="K25" s="624" t="s">
        <v>172</v>
      </c>
      <c r="L25" s="625"/>
      <c r="M25" s="625"/>
      <c r="N25" s="617"/>
      <c r="O25" s="628" t="s">
        <v>187</v>
      </c>
      <c r="P25" s="629"/>
      <c r="Q25" s="629"/>
      <c r="R25" s="629"/>
      <c r="S25" s="630"/>
      <c r="T25" s="185" t="s">
        <v>134</v>
      </c>
      <c r="U25" s="186"/>
      <c r="V25" s="187"/>
      <c r="W25" s="178" t="s">
        <v>186</v>
      </c>
      <c r="X25" s="179" t="s">
        <v>186</v>
      </c>
      <c r="Y25" s="179" t="s">
        <v>186</v>
      </c>
      <c r="Z25" s="179" t="s">
        <v>186</v>
      </c>
      <c r="AA25" s="179"/>
      <c r="AB25" s="179"/>
      <c r="AC25" s="180" t="s">
        <v>186</v>
      </c>
      <c r="AD25" s="178" t="s">
        <v>186</v>
      </c>
      <c r="AE25" s="179" t="s">
        <v>186</v>
      </c>
      <c r="AF25" s="179" t="s">
        <v>186</v>
      </c>
      <c r="AG25" s="179" t="s">
        <v>186</v>
      </c>
      <c r="AH25" s="179"/>
      <c r="AI25" s="179"/>
      <c r="AJ25" s="180" t="s">
        <v>186</v>
      </c>
      <c r="AK25" s="178" t="s">
        <v>186</v>
      </c>
      <c r="AL25" s="179" t="s">
        <v>186</v>
      </c>
      <c r="AM25" s="179" t="s">
        <v>186</v>
      </c>
      <c r="AN25" s="179" t="s">
        <v>186</v>
      </c>
      <c r="AO25" s="179"/>
      <c r="AP25" s="179"/>
      <c r="AQ25" s="180" t="s">
        <v>186</v>
      </c>
      <c r="AR25" s="178" t="s">
        <v>186</v>
      </c>
      <c r="AS25" s="179" t="s">
        <v>186</v>
      </c>
      <c r="AT25" s="179" t="s">
        <v>186</v>
      </c>
      <c r="AU25" s="179" t="s">
        <v>186</v>
      </c>
      <c r="AV25" s="179"/>
      <c r="AW25" s="179"/>
      <c r="AX25" s="180" t="s">
        <v>186</v>
      </c>
      <c r="AY25" s="178"/>
      <c r="AZ25" s="179"/>
      <c r="BA25" s="181"/>
      <c r="BB25" s="634"/>
      <c r="BC25" s="635"/>
      <c r="BD25" s="595"/>
      <c r="BE25" s="596"/>
      <c r="BF25" s="597"/>
      <c r="BG25" s="598"/>
      <c r="BH25" s="598"/>
      <c r="BI25" s="598"/>
      <c r="BJ25" s="599"/>
    </row>
    <row r="26" spans="2:62" ht="20.25" customHeight="1">
      <c r="B26" s="636"/>
      <c r="C26" s="649"/>
      <c r="D26" s="650"/>
      <c r="E26" s="165"/>
      <c r="F26" s="166" t="str">
        <f>C25</f>
        <v>オペレーター</v>
      </c>
      <c r="G26" s="165"/>
      <c r="H26" s="166" t="str">
        <f>I25</f>
        <v>A</v>
      </c>
      <c r="I26" s="651"/>
      <c r="J26" s="652"/>
      <c r="K26" s="653"/>
      <c r="L26" s="654"/>
      <c r="M26" s="654"/>
      <c r="N26" s="650"/>
      <c r="O26" s="628"/>
      <c r="P26" s="629"/>
      <c r="Q26" s="629"/>
      <c r="R26" s="629"/>
      <c r="S26" s="630"/>
      <c r="T26" s="167" t="s">
        <v>135</v>
      </c>
      <c r="U26" s="168"/>
      <c r="V26" s="169"/>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646">
        <f>IF($BE$3="４週",SUM(W26:AX26),IF($BE$3="暦月",SUM(W26:BA26),""))</f>
        <v>160.00000000000003</v>
      </c>
      <c r="BC26" s="647"/>
      <c r="BD26" s="648">
        <f>IF($BE$3="４週",BB26/4,IF($BE$3="暦月",(BB26/($BE$8/7)),""))</f>
        <v>40.000000000000007</v>
      </c>
      <c r="BE26" s="647"/>
      <c r="BF26" s="643"/>
      <c r="BG26" s="644"/>
      <c r="BH26" s="644"/>
      <c r="BI26" s="644"/>
      <c r="BJ26" s="645"/>
    </row>
    <row r="27" spans="2:62" ht="20.25" customHeight="1">
      <c r="B27" s="614">
        <f>B25+1</f>
        <v>7</v>
      </c>
      <c r="C27" s="616" t="s">
        <v>79</v>
      </c>
      <c r="D27" s="617"/>
      <c r="E27" s="165"/>
      <c r="F27" s="166"/>
      <c r="G27" s="165"/>
      <c r="H27" s="166"/>
      <c r="I27" s="620" t="s">
        <v>171</v>
      </c>
      <c r="J27" s="621"/>
      <c r="K27" s="624" t="s">
        <v>172</v>
      </c>
      <c r="L27" s="625"/>
      <c r="M27" s="625"/>
      <c r="N27" s="617"/>
      <c r="O27" s="628" t="s">
        <v>183</v>
      </c>
      <c r="P27" s="629"/>
      <c r="Q27" s="629"/>
      <c r="R27" s="629"/>
      <c r="S27" s="630"/>
      <c r="T27" s="175" t="s">
        <v>134</v>
      </c>
      <c r="U27" s="176"/>
      <c r="V27" s="177"/>
      <c r="W27" s="178" t="s">
        <v>184</v>
      </c>
      <c r="X27" s="179" t="s">
        <v>184</v>
      </c>
      <c r="Y27" s="179" t="s">
        <v>184</v>
      </c>
      <c r="Z27" s="179" t="s">
        <v>184</v>
      </c>
      <c r="AA27" s="179"/>
      <c r="AB27" s="179"/>
      <c r="AC27" s="180" t="s">
        <v>184</v>
      </c>
      <c r="AD27" s="178" t="s">
        <v>184</v>
      </c>
      <c r="AE27" s="179" t="s">
        <v>184</v>
      </c>
      <c r="AF27" s="179" t="s">
        <v>184</v>
      </c>
      <c r="AG27" s="179" t="s">
        <v>184</v>
      </c>
      <c r="AH27" s="179"/>
      <c r="AI27" s="179"/>
      <c r="AJ27" s="180" t="s">
        <v>184</v>
      </c>
      <c r="AK27" s="178" t="s">
        <v>184</v>
      </c>
      <c r="AL27" s="179" t="s">
        <v>184</v>
      </c>
      <c r="AM27" s="179" t="s">
        <v>184</v>
      </c>
      <c r="AN27" s="179" t="s">
        <v>184</v>
      </c>
      <c r="AO27" s="179"/>
      <c r="AP27" s="179"/>
      <c r="AQ27" s="180" t="s">
        <v>184</v>
      </c>
      <c r="AR27" s="178" t="s">
        <v>184</v>
      </c>
      <c r="AS27" s="179" t="s">
        <v>184</v>
      </c>
      <c r="AT27" s="179" t="s">
        <v>184</v>
      </c>
      <c r="AU27" s="179" t="s">
        <v>184</v>
      </c>
      <c r="AV27" s="179"/>
      <c r="AW27" s="179"/>
      <c r="AX27" s="180" t="s">
        <v>184</v>
      </c>
      <c r="AY27" s="178"/>
      <c r="AZ27" s="179"/>
      <c r="BA27" s="181"/>
      <c r="BB27" s="634"/>
      <c r="BC27" s="635"/>
      <c r="BD27" s="595"/>
      <c r="BE27" s="596"/>
      <c r="BF27" s="597"/>
      <c r="BG27" s="598"/>
      <c r="BH27" s="598"/>
      <c r="BI27" s="598"/>
      <c r="BJ27" s="599"/>
    </row>
    <row r="28" spans="2:62" ht="20.25" customHeight="1">
      <c r="B28" s="636"/>
      <c r="C28" s="649"/>
      <c r="D28" s="650"/>
      <c r="E28" s="165"/>
      <c r="F28" s="166" t="str">
        <f>C27</f>
        <v>オペレーター</v>
      </c>
      <c r="G28" s="165"/>
      <c r="H28" s="166" t="str">
        <f>I27</f>
        <v>A</v>
      </c>
      <c r="I28" s="651"/>
      <c r="J28" s="652"/>
      <c r="K28" s="653"/>
      <c r="L28" s="654"/>
      <c r="M28" s="654"/>
      <c r="N28" s="650"/>
      <c r="O28" s="628"/>
      <c r="P28" s="629"/>
      <c r="Q28" s="629"/>
      <c r="R28" s="629"/>
      <c r="S28" s="630"/>
      <c r="T28" s="167" t="s">
        <v>135</v>
      </c>
      <c r="U28" s="168"/>
      <c r="V28" s="169"/>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646">
        <f>IF($BE$3="４週",SUM(W28:AX28),IF($BE$3="暦月",SUM(W28:BA28),""))</f>
        <v>160</v>
      </c>
      <c r="BC28" s="647"/>
      <c r="BD28" s="648">
        <f>IF($BE$3="４週",BB28/4,IF($BE$3="暦月",(BB28/($BE$8/7)),""))</f>
        <v>40</v>
      </c>
      <c r="BE28" s="647"/>
      <c r="BF28" s="643"/>
      <c r="BG28" s="644"/>
      <c r="BH28" s="644"/>
      <c r="BI28" s="644"/>
      <c r="BJ28" s="645"/>
    </row>
    <row r="29" spans="2:62" ht="20.25" customHeight="1">
      <c r="B29" s="614">
        <f>B27+1</f>
        <v>8</v>
      </c>
      <c r="C29" s="616" t="s">
        <v>188</v>
      </c>
      <c r="D29" s="617"/>
      <c r="E29" s="165"/>
      <c r="F29" s="166"/>
      <c r="G29" s="165"/>
      <c r="H29" s="166"/>
      <c r="I29" s="620" t="s">
        <v>171</v>
      </c>
      <c r="J29" s="621"/>
      <c r="K29" s="624" t="s">
        <v>189</v>
      </c>
      <c r="L29" s="625"/>
      <c r="M29" s="625"/>
      <c r="N29" s="617"/>
      <c r="O29" s="628" t="s">
        <v>190</v>
      </c>
      <c r="P29" s="629"/>
      <c r="Q29" s="629"/>
      <c r="R29" s="629"/>
      <c r="S29" s="630"/>
      <c r="T29" s="175" t="s">
        <v>134</v>
      </c>
      <c r="U29" s="176"/>
      <c r="V29" s="177"/>
      <c r="W29" s="178" t="s">
        <v>178</v>
      </c>
      <c r="X29" s="179" t="s">
        <v>178</v>
      </c>
      <c r="Y29" s="179"/>
      <c r="Z29" s="179"/>
      <c r="AA29" s="179" t="s">
        <v>178</v>
      </c>
      <c r="AB29" s="179" t="s">
        <v>178</v>
      </c>
      <c r="AC29" s="180" t="s">
        <v>178</v>
      </c>
      <c r="AD29" s="178" t="s">
        <v>178</v>
      </c>
      <c r="AE29" s="179" t="s">
        <v>178</v>
      </c>
      <c r="AF29" s="179"/>
      <c r="AG29" s="179"/>
      <c r="AH29" s="179" t="s">
        <v>178</v>
      </c>
      <c r="AI29" s="179" t="s">
        <v>178</v>
      </c>
      <c r="AJ29" s="180" t="s">
        <v>178</v>
      </c>
      <c r="AK29" s="178" t="s">
        <v>178</v>
      </c>
      <c r="AL29" s="179" t="s">
        <v>178</v>
      </c>
      <c r="AM29" s="179"/>
      <c r="AN29" s="179"/>
      <c r="AO29" s="179" t="s">
        <v>178</v>
      </c>
      <c r="AP29" s="179" t="s">
        <v>178</v>
      </c>
      <c r="AQ29" s="180" t="s">
        <v>178</v>
      </c>
      <c r="AR29" s="178" t="s">
        <v>178</v>
      </c>
      <c r="AS29" s="179" t="s">
        <v>178</v>
      </c>
      <c r="AT29" s="179"/>
      <c r="AU29" s="179"/>
      <c r="AV29" s="179" t="s">
        <v>178</v>
      </c>
      <c r="AW29" s="179" t="s">
        <v>178</v>
      </c>
      <c r="AX29" s="180" t="s">
        <v>178</v>
      </c>
      <c r="AY29" s="178"/>
      <c r="AZ29" s="179"/>
      <c r="BA29" s="181"/>
      <c r="BB29" s="634"/>
      <c r="BC29" s="635"/>
      <c r="BD29" s="595"/>
      <c r="BE29" s="596"/>
      <c r="BF29" s="597"/>
      <c r="BG29" s="598"/>
      <c r="BH29" s="598"/>
      <c r="BI29" s="598"/>
      <c r="BJ29" s="599"/>
    </row>
    <row r="30" spans="2:62" ht="20.25" customHeight="1">
      <c r="B30" s="636"/>
      <c r="C30" s="649"/>
      <c r="D30" s="650"/>
      <c r="E30" s="165"/>
      <c r="F30" s="166" t="str">
        <f>C29</f>
        <v>訪問介護員</v>
      </c>
      <c r="G30" s="165"/>
      <c r="H30" s="166" t="str">
        <f>I29</f>
        <v>A</v>
      </c>
      <c r="I30" s="651"/>
      <c r="J30" s="652"/>
      <c r="K30" s="653"/>
      <c r="L30" s="654"/>
      <c r="M30" s="654"/>
      <c r="N30" s="650"/>
      <c r="O30" s="628"/>
      <c r="P30" s="629"/>
      <c r="Q30" s="629"/>
      <c r="R30" s="629"/>
      <c r="S30" s="630"/>
      <c r="T30" s="167" t="s">
        <v>135</v>
      </c>
      <c r="U30" s="168"/>
      <c r="V30" s="169"/>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646">
        <f>IF($BE$3="４週",SUM(W30:AX30),IF($BE$3="暦月",SUM(W30:BA30),""))</f>
        <v>160</v>
      </c>
      <c r="BC30" s="647"/>
      <c r="BD30" s="648">
        <f>IF($BE$3="４週",BB30/4,IF($BE$3="暦月",(BB30/($BE$8/7)),""))</f>
        <v>40</v>
      </c>
      <c r="BE30" s="647"/>
      <c r="BF30" s="643"/>
      <c r="BG30" s="644"/>
      <c r="BH30" s="644"/>
      <c r="BI30" s="644"/>
      <c r="BJ30" s="645"/>
    </row>
    <row r="31" spans="2:62" ht="20.25" customHeight="1">
      <c r="B31" s="614">
        <f>B29+1</f>
        <v>9</v>
      </c>
      <c r="C31" s="616" t="s">
        <v>188</v>
      </c>
      <c r="D31" s="617"/>
      <c r="E31" s="165"/>
      <c r="F31" s="166"/>
      <c r="G31" s="165"/>
      <c r="H31" s="166"/>
      <c r="I31" s="620" t="s">
        <v>171</v>
      </c>
      <c r="J31" s="621"/>
      <c r="K31" s="624" t="s">
        <v>189</v>
      </c>
      <c r="L31" s="625"/>
      <c r="M31" s="625"/>
      <c r="N31" s="617"/>
      <c r="O31" s="628" t="s">
        <v>191</v>
      </c>
      <c r="P31" s="629"/>
      <c r="Q31" s="629"/>
      <c r="R31" s="629"/>
      <c r="S31" s="630"/>
      <c r="T31" s="175" t="s">
        <v>134</v>
      </c>
      <c r="U31" s="176"/>
      <c r="V31" s="177"/>
      <c r="W31" s="178" t="s">
        <v>186</v>
      </c>
      <c r="X31" s="179" t="s">
        <v>186</v>
      </c>
      <c r="Y31" s="179"/>
      <c r="Z31" s="179"/>
      <c r="AA31" s="179" t="s">
        <v>186</v>
      </c>
      <c r="AB31" s="179" t="s">
        <v>186</v>
      </c>
      <c r="AC31" s="180" t="s">
        <v>186</v>
      </c>
      <c r="AD31" s="178" t="s">
        <v>186</v>
      </c>
      <c r="AE31" s="179" t="s">
        <v>186</v>
      </c>
      <c r="AF31" s="179"/>
      <c r="AG31" s="179"/>
      <c r="AH31" s="179" t="s">
        <v>186</v>
      </c>
      <c r="AI31" s="179" t="s">
        <v>186</v>
      </c>
      <c r="AJ31" s="180" t="s">
        <v>186</v>
      </c>
      <c r="AK31" s="178" t="s">
        <v>186</v>
      </c>
      <c r="AL31" s="179" t="s">
        <v>186</v>
      </c>
      <c r="AM31" s="179"/>
      <c r="AN31" s="179"/>
      <c r="AO31" s="179" t="s">
        <v>186</v>
      </c>
      <c r="AP31" s="179" t="s">
        <v>186</v>
      </c>
      <c r="AQ31" s="180" t="s">
        <v>186</v>
      </c>
      <c r="AR31" s="178" t="s">
        <v>186</v>
      </c>
      <c r="AS31" s="179" t="s">
        <v>186</v>
      </c>
      <c r="AT31" s="179"/>
      <c r="AU31" s="179"/>
      <c r="AV31" s="179" t="s">
        <v>186</v>
      </c>
      <c r="AW31" s="179" t="s">
        <v>186</v>
      </c>
      <c r="AX31" s="180" t="s">
        <v>186</v>
      </c>
      <c r="AY31" s="178"/>
      <c r="AZ31" s="179"/>
      <c r="BA31" s="181"/>
      <c r="BB31" s="634"/>
      <c r="BC31" s="635"/>
      <c r="BD31" s="595"/>
      <c r="BE31" s="596"/>
      <c r="BF31" s="597"/>
      <c r="BG31" s="598"/>
      <c r="BH31" s="598"/>
      <c r="BI31" s="598"/>
      <c r="BJ31" s="599"/>
    </row>
    <row r="32" spans="2:62" ht="20.25" customHeight="1">
      <c r="B32" s="636"/>
      <c r="C32" s="649"/>
      <c r="D32" s="650"/>
      <c r="E32" s="165"/>
      <c r="F32" s="166" t="str">
        <f>C31</f>
        <v>訪問介護員</v>
      </c>
      <c r="G32" s="165"/>
      <c r="H32" s="166" t="str">
        <f>I31</f>
        <v>A</v>
      </c>
      <c r="I32" s="651"/>
      <c r="J32" s="652"/>
      <c r="K32" s="653"/>
      <c r="L32" s="654"/>
      <c r="M32" s="654"/>
      <c r="N32" s="650"/>
      <c r="O32" s="628"/>
      <c r="P32" s="629"/>
      <c r="Q32" s="629"/>
      <c r="R32" s="629"/>
      <c r="S32" s="630"/>
      <c r="T32" s="182" t="s">
        <v>135</v>
      </c>
      <c r="U32" s="183"/>
      <c r="V32" s="18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646">
        <f>IF($BE$3="４週",SUM(W32:AX32),IF($BE$3="暦月",SUM(W32:BA32),""))</f>
        <v>160.00000000000003</v>
      </c>
      <c r="BC32" s="647"/>
      <c r="BD32" s="648">
        <f>IF($BE$3="４週",BB32/4,IF($BE$3="暦月",(BB32/($BE$8/7)),""))</f>
        <v>40.000000000000007</v>
      </c>
      <c r="BE32" s="647"/>
      <c r="BF32" s="643"/>
      <c r="BG32" s="644"/>
      <c r="BH32" s="644"/>
      <c r="BI32" s="644"/>
      <c r="BJ32" s="645"/>
    </row>
    <row r="33" spans="2:62" ht="20.25" customHeight="1">
      <c r="B33" s="614">
        <f>B31+1</f>
        <v>10</v>
      </c>
      <c r="C33" s="616" t="s">
        <v>188</v>
      </c>
      <c r="D33" s="617"/>
      <c r="E33" s="165"/>
      <c r="F33" s="166"/>
      <c r="G33" s="165"/>
      <c r="H33" s="166"/>
      <c r="I33" s="620" t="s">
        <v>171</v>
      </c>
      <c r="J33" s="621"/>
      <c r="K33" s="624" t="s">
        <v>192</v>
      </c>
      <c r="L33" s="625"/>
      <c r="M33" s="625"/>
      <c r="N33" s="617"/>
      <c r="O33" s="628" t="s">
        <v>193</v>
      </c>
      <c r="P33" s="629"/>
      <c r="Q33" s="629"/>
      <c r="R33" s="629"/>
      <c r="S33" s="630"/>
      <c r="T33" s="185" t="s">
        <v>134</v>
      </c>
      <c r="U33" s="186"/>
      <c r="V33" s="187"/>
      <c r="W33" s="178" t="s">
        <v>184</v>
      </c>
      <c r="X33" s="179" t="s">
        <v>184</v>
      </c>
      <c r="Y33" s="179"/>
      <c r="Z33" s="179"/>
      <c r="AA33" s="179" t="s">
        <v>184</v>
      </c>
      <c r="AB33" s="179" t="s">
        <v>184</v>
      </c>
      <c r="AC33" s="180" t="s">
        <v>184</v>
      </c>
      <c r="AD33" s="178" t="s">
        <v>184</v>
      </c>
      <c r="AE33" s="179" t="s">
        <v>184</v>
      </c>
      <c r="AF33" s="179"/>
      <c r="AG33" s="179"/>
      <c r="AH33" s="179" t="s">
        <v>184</v>
      </c>
      <c r="AI33" s="179" t="s">
        <v>184</v>
      </c>
      <c r="AJ33" s="180" t="s">
        <v>184</v>
      </c>
      <c r="AK33" s="178" t="s">
        <v>184</v>
      </c>
      <c r="AL33" s="179" t="s">
        <v>184</v>
      </c>
      <c r="AM33" s="179"/>
      <c r="AN33" s="179"/>
      <c r="AO33" s="179" t="s">
        <v>184</v>
      </c>
      <c r="AP33" s="179" t="s">
        <v>184</v>
      </c>
      <c r="AQ33" s="180" t="s">
        <v>184</v>
      </c>
      <c r="AR33" s="178" t="s">
        <v>184</v>
      </c>
      <c r="AS33" s="179" t="s">
        <v>184</v>
      </c>
      <c r="AT33" s="179"/>
      <c r="AU33" s="179"/>
      <c r="AV33" s="179" t="s">
        <v>184</v>
      </c>
      <c r="AW33" s="179" t="s">
        <v>184</v>
      </c>
      <c r="AX33" s="180" t="s">
        <v>184</v>
      </c>
      <c r="AY33" s="178"/>
      <c r="AZ33" s="179"/>
      <c r="BA33" s="181"/>
      <c r="BB33" s="634"/>
      <c r="BC33" s="635"/>
      <c r="BD33" s="595"/>
      <c r="BE33" s="596"/>
      <c r="BF33" s="597"/>
      <c r="BG33" s="598"/>
      <c r="BH33" s="598"/>
      <c r="BI33" s="598"/>
      <c r="BJ33" s="599"/>
    </row>
    <row r="34" spans="2:62" ht="20.25" customHeight="1">
      <c r="B34" s="636"/>
      <c r="C34" s="649"/>
      <c r="D34" s="650"/>
      <c r="E34" s="165"/>
      <c r="F34" s="166" t="str">
        <f>C33</f>
        <v>訪問介護員</v>
      </c>
      <c r="G34" s="165"/>
      <c r="H34" s="166" t="str">
        <f>I33</f>
        <v>A</v>
      </c>
      <c r="I34" s="651"/>
      <c r="J34" s="652"/>
      <c r="K34" s="653"/>
      <c r="L34" s="654"/>
      <c r="M34" s="654"/>
      <c r="N34" s="650"/>
      <c r="O34" s="628"/>
      <c r="P34" s="629"/>
      <c r="Q34" s="629"/>
      <c r="R34" s="629"/>
      <c r="S34" s="630"/>
      <c r="T34" s="182" t="s">
        <v>135</v>
      </c>
      <c r="U34" s="183"/>
      <c r="V34" s="18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646">
        <f>IF($BE$3="４週",SUM(W34:AX34),IF($BE$3="暦月",SUM(W34:BA34),""))</f>
        <v>160</v>
      </c>
      <c r="BC34" s="647"/>
      <c r="BD34" s="648">
        <f>IF($BE$3="４週",BB34/4,IF($BE$3="暦月",(BB34/($BE$8/7)),""))</f>
        <v>40</v>
      </c>
      <c r="BE34" s="647"/>
      <c r="BF34" s="643"/>
      <c r="BG34" s="644"/>
      <c r="BH34" s="644"/>
      <c r="BI34" s="644"/>
      <c r="BJ34" s="645"/>
    </row>
    <row r="35" spans="2:62" ht="20.25" customHeight="1">
      <c r="B35" s="614">
        <f>B33+1</f>
        <v>11</v>
      </c>
      <c r="C35" s="616" t="s">
        <v>188</v>
      </c>
      <c r="D35" s="617"/>
      <c r="E35" s="165"/>
      <c r="F35" s="166"/>
      <c r="G35" s="165"/>
      <c r="H35" s="166"/>
      <c r="I35" s="620" t="s">
        <v>171</v>
      </c>
      <c r="J35" s="621"/>
      <c r="K35" s="624" t="s">
        <v>172</v>
      </c>
      <c r="L35" s="625"/>
      <c r="M35" s="625"/>
      <c r="N35" s="617"/>
      <c r="O35" s="628" t="s">
        <v>194</v>
      </c>
      <c r="P35" s="629"/>
      <c r="Q35" s="629"/>
      <c r="R35" s="629"/>
      <c r="S35" s="630"/>
      <c r="T35" s="185" t="s">
        <v>134</v>
      </c>
      <c r="U35" s="186"/>
      <c r="V35" s="187"/>
      <c r="W35" s="178" t="s">
        <v>178</v>
      </c>
      <c r="X35" s="179" t="s">
        <v>178</v>
      </c>
      <c r="Y35" s="179" t="s">
        <v>178</v>
      </c>
      <c r="Z35" s="179" t="s">
        <v>178</v>
      </c>
      <c r="AA35" s="179"/>
      <c r="AB35" s="179"/>
      <c r="AC35" s="180" t="s">
        <v>178</v>
      </c>
      <c r="AD35" s="178" t="s">
        <v>178</v>
      </c>
      <c r="AE35" s="179" t="s">
        <v>178</v>
      </c>
      <c r="AF35" s="179" t="s">
        <v>178</v>
      </c>
      <c r="AG35" s="179" t="s">
        <v>178</v>
      </c>
      <c r="AH35" s="179"/>
      <c r="AI35" s="179"/>
      <c r="AJ35" s="180" t="s">
        <v>178</v>
      </c>
      <c r="AK35" s="178" t="s">
        <v>178</v>
      </c>
      <c r="AL35" s="179" t="s">
        <v>178</v>
      </c>
      <c r="AM35" s="179" t="s">
        <v>178</v>
      </c>
      <c r="AN35" s="179" t="s">
        <v>178</v>
      </c>
      <c r="AO35" s="179"/>
      <c r="AP35" s="179"/>
      <c r="AQ35" s="180" t="s">
        <v>178</v>
      </c>
      <c r="AR35" s="178" t="s">
        <v>178</v>
      </c>
      <c r="AS35" s="179" t="s">
        <v>178</v>
      </c>
      <c r="AT35" s="179" t="s">
        <v>178</v>
      </c>
      <c r="AU35" s="179" t="s">
        <v>178</v>
      </c>
      <c r="AV35" s="179"/>
      <c r="AW35" s="179"/>
      <c r="AX35" s="180" t="s">
        <v>178</v>
      </c>
      <c r="AY35" s="178"/>
      <c r="AZ35" s="179"/>
      <c r="BA35" s="181"/>
      <c r="BB35" s="634"/>
      <c r="BC35" s="635"/>
      <c r="BD35" s="595"/>
      <c r="BE35" s="596"/>
      <c r="BF35" s="597"/>
      <c r="BG35" s="598"/>
      <c r="BH35" s="598"/>
      <c r="BI35" s="598"/>
      <c r="BJ35" s="599"/>
    </row>
    <row r="36" spans="2:62" ht="20.25" customHeight="1">
      <c r="B36" s="636"/>
      <c r="C36" s="649"/>
      <c r="D36" s="650"/>
      <c r="E36" s="165"/>
      <c r="F36" s="166" t="str">
        <f>C35</f>
        <v>訪問介護員</v>
      </c>
      <c r="G36" s="165"/>
      <c r="H36" s="166" t="str">
        <f>I35</f>
        <v>A</v>
      </c>
      <c r="I36" s="651"/>
      <c r="J36" s="652"/>
      <c r="K36" s="653"/>
      <c r="L36" s="654"/>
      <c r="M36" s="654"/>
      <c r="N36" s="650"/>
      <c r="O36" s="628"/>
      <c r="P36" s="629"/>
      <c r="Q36" s="629"/>
      <c r="R36" s="629"/>
      <c r="S36" s="630"/>
      <c r="T36" s="182" t="s">
        <v>135</v>
      </c>
      <c r="U36" s="183"/>
      <c r="V36" s="18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646">
        <f>IF($BE$3="４週",SUM(W36:AX36),IF($BE$3="暦月",SUM(W36:BA36),""))</f>
        <v>160</v>
      </c>
      <c r="BC36" s="647"/>
      <c r="BD36" s="648">
        <f>IF($BE$3="４週",BB36/4,IF($BE$3="暦月",(BB36/($BE$8/7)),""))</f>
        <v>40</v>
      </c>
      <c r="BE36" s="647"/>
      <c r="BF36" s="643"/>
      <c r="BG36" s="644"/>
      <c r="BH36" s="644"/>
      <c r="BI36" s="644"/>
      <c r="BJ36" s="645"/>
    </row>
    <row r="37" spans="2:62" ht="20.25" customHeight="1">
      <c r="B37" s="614">
        <f>B35+1</f>
        <v>12</v>
      </c>
      <c r="C37" s="616" t="s">
        <v>188</v>
      </c>
      <c r="D37" s="617"/>
      <c r="E37" s="165"/>
      <c r="F37" s="166"/>
      <c r="G37" s="165"/>
      <c r="H37" s="166"/>
      <c r="I37" s="620" t="s">
        <v>171</v>
      </c>
      <c r="J37" s="621"/>
      <c r="K37" s="624" t="s">
        <v>172</v>
      </c>
      <c r="L37" s="625"/>
      <c r="M37" s="625"/>
      <c r="N37" s="617"/>
      <c r="O37" s="628" t="s">
        <v>195</v>
      </c>
      <c r="P37" s="629"/>
      <c r="Q37" s="629"/>
      <c r="R37" s="629"/>
      <c r="S37" s="630"/>
      <c r="T37" s="185" t="s">
        <v>134</v>
      </c>
      <c r="U37" s="186"/>
      <c r="V37" s="187"/>
      <c r="W37" s="178" t="s">
        <v>186</v>
      </c>
      <c r="X37" s="179" t="s">
        <v>186</v>
      </c>
      <c r="Y37" s="179" t="s">
        <v>186</v>
      </c>
      <c r="Z37" s="179" t="s">
        <v>186</v>
      </c>
      <c r="AA37" s="179"/>
      <c r="AB37" s="179"/>
      <c r="AC37" s="180" t="s">
        <v>186</v>
      </c>
      <c r="AD37" s="178" t="s">
        <v>186</v>
      </c>
      <c r="AE37" s="179" t="s">
        <v>186</v>
      </c>
      <c r="AF37" s="179" t="s">
        <v>186</v>
      </c>
      <c r="AG37" s="179" t="s">
        <v>186</v>
      </c>
      <c r="AH37" s="179"/>
      <c r="AI37" s="179"/>
      <c r="AJ37" s="180" t="s">
        <v>186</v>
      </c>
      <c r="AK37" s="178" t="s">
        <v>186</v>
      </c>
      <c r="AL37" s="179" t="s">
        <v>186</v>
      </c>
      <c r="AM37" s="179" t="s">
        <v>186</v>
      </c>
      <c r="AN37" s="179" t="s">
        <v>186</v>
      </c>
      <c r="AO37" s="179"/>
      <c r="AP37" s="179"/>
      <c r="AQ37" s="180" t="s">
        <v>186</v>
      </c>
      <c r="AR37" s="178" t="s">
        <v>186</v>
      </c>
      <c r="AS37" s="179" t="s">
        <v>186</v>
      </c>
      <c r="AT37" s="179" t="s">
        <v>186</v>
      </c>
      <c r="AU37" s="179" t="s">
        <v>186</v>
      </c>
      <c r="AV37" s="179"/>
      <c r="AW37" s="179"/>
      <c r="AX37" s="180" t="s">
        <v>186</v>
      </c>
      <c r="AY37" s="178"/>
      <c r="AZ37" s="179"/>
      <c r="BA37" s="181"/>
      <c r="BB37" s="634"/>
      <c r="BC37" s="635"/>
      <c r="BD37" s="595"/>
      <c r="BE37" s="596"/>
      <c r="BF37" s="597"/>
      <c r="BG37" s="598"/>
      <c r="BH37" s="598"/>
      <c r="BI37" s="598"/>
      <c r="BJ37" s="599"/>
    </row>
    <row r="38" spans="2:62" ht="20.25" customHeight="1">
      <c r="B38" s="636"/>
      <c r="C38" s="649"/>
      <c r="D38" s="650"/>
      <c r="E38" s="165"/>
      <c r="F38" s="166" t="str">
        <f>C37</f>
        <v>訪問介護員</v>
      </c>
      <c r="G38" s="165"/>
      <c r="H38" s="166" t="str">
        <f>I37</f>
        <v>A</v>
      </c>
      <c r="I38" s="651"/>
      <c r="J38" s="652"/>
      <c r="K38" s="653"/>
      <c r="L38" s="654"/>
      <c r="M38" s="654"/>
      <c r="N38" s="650"/>
      <c r="O38" s="628"/>
      <c r="P38" s="629"/>
      <c r="Q38" s="629"/>
      <c r="R38" s="629"/>
      <c r="S38" s="630"/>
      <c r="T38" s="182" t="s">
        <v>135</v>
      </c>
      <c r="U38" s="183"/>
      <c r="V38" s="18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646">
        <f>IF($BE$3="４週",SUM(W38:AX38),IF($BE$3="暦月",SUM(W38:BA38),""))</f>
        <v>160.00000000000003</v>
      </c>
      <c r="BC38" s="647"/>
      <c r="BD38" s="648">
        <f>IF($BE$3="４週",BB38/4,IF($BE$3="暦月",(BB38/($BE$8/7)),""))</f>
        <v>40.000000000000007</v>
      </c>
      <c r="BE38" s="647"/>
      <c r="BF38" s="643"/>
      <c r="BG38" s="644"/>
      <c r="BH38" s="644"/>
      <c r="BI38" s="644"/>
      <c r="BJ38" s="645"/>
    </row>
    <row r="39" spans="2:62" ht="20.25" customHeight="1">
      <c r="B39" s="614">
        <f>B37+1</f>
        <v>13</v>
      </c>
      <c r="C39" s="616" t="s">
        <v>188</v>
      </c>
      <c r="D39" s="617"/>
      <c r="E39" s="165"/>
      <c r="F39" s="166"/>
      <c r="G39" s="165"/>
      <c r="H39" s="166"/>
      <c r="I39" s="620" t="s">
        <v>171</v>
      </c>
      <c r="J39" s="621"/>
      <c r="K39" s="624" t="s">
        <v>172</v>
      </c>
      <c r="L39" s="625"/>
      <c r="M39" s="625"/>
      <c r="N39" s="617"/>
      <c r="O39" s="628" t="s">
        <v>196</v>
      </c>
      <c r="P39" s="629"/>
      <c r="Q39" s="629"/>
      <c r="R39" s="629"/>
      <c r="S39" s="630"/>
      <c r="T39" s="185" t="s">
        <v>134</v>
      </c>
      <c r="U39" s="186"/>
      <c r="V39" s="187"/>
      <c r="W39" s="178" t="s">
        <v>184</v>
      </c>
      <c r="X39" s="179" t="s">
        <v>184</v>
      </c>
      <c r="Y39" s="179" t="s">
        <v>184</v>
      </c>
      <c r="Z39" s="179" t="s">
        <v>184</v>
      </c>
      <c r="AA39" s="179"/>
      <c r="AB39" s="179"/>
      <c r="AC39" s="180" t="s">
        <v>184</v>
      </c>
      <c r="AD39" s="178" t="s">
        <v>184</v>
      </c>
      <c r="AE39" s="179" t="s">
        <v>184</v>
      </c>
      <c r="AF39" s="179" t="s">
        <v>184</v>
      </c>
      <c r="AG39" s="179" t="s">
        <v>184</v>
      </c>
      <c r="AH39" s="179"/>
      <c r="AI39" s="179"/>
      <c r="AJ39" s="180" t="s">
        <v>184</v>
      </c>
      <c r="AK39" s="178" t="s">
        <v>184</v>
      </c>
      <c r="AL39" s="179" t="s">
        <v>184</v>
      </c>
      <c r="AM39" s="179" t="s">
        <v>184</v>
      </c>
      <c r="AN39" s="179" t="s">
        <v>184</v>
      </c>
      <c r="AO39" s="179"/>
      <c r="AP39" s="179"/>
      <c r="AQ39" s="180" t="s">
        <v>184</v>
      </c>
      <c r="AR39" s="178" t="s">
        <v>184</v>
      </c>
      <c r="AS39" s="179" t="s">
        <v>184</v>
      </c>
      <c r="AT39" s="179" t="s">
        <v>184</v>
      </c>
      <c r="AU39" s="179" t="s">
        <v>184</v>
      </c>
      <c r="AV39" s="179"/>
      <c r="AW39" s="179"/>
      <c r="AX39" s="180" t="s">
        <v>184</v>
      </c>
      <c r="AY39" s="178"/>
      <c r="AZ39" s="179"/>
      <c r="BA39" s="181"/>
      <c r="BB39" s="634"/>
      <c r="BC39" s="635"/>
      <c r="BD39" s="595"/>
      <c r="BE39" s="596"/>
      <c r="BF39" s="597"/>
      <c r="BG39" s="598"/>
      <c r="BH39" s="598"/>
      <c r="BI39" s="598"/>
      <c r="BJ39" s="599"/>
    </row>
    <row r="40" spans="2:62" ht="20.25" customHeight="1">
      <c r="B40" s="636"/>
      <c r="C40" s="649"/>
      <c r="D40" s="650"/>
      <c r="E40" s="165"/>
      <c r="F40" s="166" t="str">
        <f>C39</f>
        <v>訪問介護員</v>
      </c>
      <c r="G40" s="165"/>
      <c r="H40" s="166" t="str">
        <f>I39</f>
        <v>A</v>
      </c>
      <c r="I40" s="651"/>
      <c r="J40" s="652"/>
      <c r="K40" s="653"/>
      <c r="L40" s="654"/>
      <c r="M40" s="654"/>
      <c r="N40" s="650"/>
      <c r="O40" s="628"/>
      <c r="P40" s="629"/>
      <c r="Q40" s="629"/>
      <c r="R40" s="629"/>
      <c r="S40" s="630"/>
      <c r="T40" s="182" t="s">
        <v>135</v>
      </c>
      <c r="U40" s="183"/>
      <c r="V40" s="18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646">
        <f>IF($BE$3="４週",SUM(W40:AX40),IF($BE$3="暦月",SUM(W40:BA40),""))</f>
        <v>160</v>
      </c>
      <c r="BC40" s="647"/>
      <c r="BD40" s="648">
        <f>IF($BE$3="４週",BB40/4,IF($BE$3="暦月",(BB40/($BE$8/7)),""))</f>
        <v>40</v>
      </c>
      <c r="BE40" s="647"/>
      <c r="BF40" s="643"/>
      <c r="BG40" s="644"/>
      <c r="BH40" s="644"/>
      <c r="BI40" s="644"/>
      <c r="BJ40" s="645"/>
    </row>
    <row r="41" spans="2:62" ht="20.25" customHeight="1">
      <c r="B41" s="614">
        <f>B39+1</f>
        <v>14</v>
      </c>
      <c r="C41" s="616" t="s">
        <v>188</v>
      </c>
      <c r="D41" s="617"/>
      <c r="E41" s="165"/>
      <c r="F41" s="166"/>
      <c r="G41" s="165"/>
      <c r="H41" s="166"/>
      <c r="I41" s="620" t="s">
        <v>171</v>
      </c>
      <c r="J41" s="621"/>
      <c r="K41" s="624" t="s">
        <v>172</v>
      </c>
      <c r="L41" s="625"/>
      <c r="M41" s="625"/>
      <c r="N41" s="617"/>
      <c r="O41" s="628" t="s">
        <v>197</v>
      </c>
      <c r="P41" s="629"/>
      <c r="Q41" s="629"/>
      <c r="R41" s="629"/>
      <c r="S41" s="630"/>
      <c r="T41" s="185" t="s">
        <v>134</v>
      </c>
      <c r="U41" s="186"/>
      <c r="V41" s="187"/>
      <c r="W41" s="178" t="s">
        <v>178</v>
      </c>
      <c r="X41" s="179" t="s">
        <v>178</v>
      </c>
      <c r="Y41" s="179"/>
      <c r="Z41" s="179"/>
      <c r="AA41" s="179" t="s">
        <v>178</v>
      </c>
      <c r="AB41" s="179" t="s">
        <v>178</v>
      </c>
      <c r="AC41" s="180" t="s">
        <v>178</v>
      </c>
      <c r="AD41" s="178" t="s">
        <v>178</v>
      </c>
      <c r="AE41" s="179" t="s">
        <v>178</v>
      </c>
      <c r="AF41" s="179"/>
      <c r="AG41" s="179"/>
      <c r="AH41" s="179" t="s">
        <v>178</v>
      </c>
      <c r="AI41" s="179" t="s">
        <v>178</v>
      </c>
      <c r="AJ41" s="180" t="s">
        <v>178</v>
      </c>
      <c r="AK41" s="178" t="s">
        <v>178</v>
      </c>
      <c r="AL41" s="179" t="s">
        <v>178</v>
      </c>
      <c r="AM41" s="179"/>
      <c r="AN41" s="179"/>
      <c r="AO41" s="179" t="s">
        <v>178</v>
      </c>
      <c r="AP41" s="179" t="s">
        <v>178</v>
      </c>
      <c r="AQ41" s="180" t="s">
        <v>178</v>
      </c>
      <c r="AR41" s="178" t="s">
        <v>178</v>
      </c>
      <c r="AS41" s="179" t="s">
        <v>178</v>
      </c>
      <c r="AT41" s="179"/>
      <c r="AU41" s="179"/>
      <c r="AV41" s="179" t="s">
        <v>178</v>
      </c>
      <c r="AW41" s="179" t="s">
        <v>178</v>
      </c>
      <c r="AX41" s="180" t="s">
        <v>178</v>
      </c>
      <c r="AY41" s="178"/>
      <c r="AZ41" s="179"/>
      <c r="BA41" s="181"/>
      <c r="BB41" s="634"/>
      <c r="BC41" s="635"/>
      <c r="BD41" s="595"/>
      <c r="BE41" s="596"/>
      <c r="BF41" s="597"/>
      <c r="BG41" s="598"/>
      <c r="BH41" s="598"/>
      <c r="BI41" s="598"/>
      <c r="BJ41" s="599"/>
    </row>
    <row r="42" spans="2:62" ht="20.25" customHeight="1">
      <c r="B42" s="636"/>
      <c r="C42" s="649"/>
      <c r="D42" s="650"/>
      <c r="E42" s="165"/>
      <c r="F42" s="166" t="str">
        <f>C41</f>
        <v>訪問介護員</v>
      </c>
      <c r="G42" s="165"/>
      <c r="H42" s="166" t="str">
        <f>I41</f>
        <v>A</v>
      </c>
      <c r="I42" s="651"/>
      <c r="J42" s="652"/>
      <c r="K42" s="653"/>
      <c r="L42" s="654"/>
      <c r="M42" s="654"/>
      <c r="N42" s="650"/>
      <c r="O42" s="628"/>
      <c r="P42" s="629"/>
      <c r="Q42" s="629"/>
      <c r="R42" s="629"/>
      <c r="S42" s="630"/>
      <c r="T42" s="182" t="s">
        <v>135</v>
      </c>
      <c r="U42" s="183"/>
      <c r="V42" s="18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646">
        <f>IF($BE$3="４週",SUM(W42:AX42),IF($BE$3="暦月",SUM(W42:BA42),""))</f>
        <v>160</v>
      </c>
      <c r="BC42" s="647"/>
      <c r="BD42" s="648">
        <f>IF($BE$3="４週",BB42/4,IF($BE$3="暦月",(BB42/($BE$8/7)),""))</f>
        <v>40</v>
      </c>
      <c r="BE42" s="647"/>
      <c r="BF42" s="643"/>
      <c r="BG42" s="644"/>
      <c r="BH42" s="644"/>
      <c r="BI42" s="644"/>
      <c r="BJ42" s="645"/>
    </row>
    <row r="43" spans="2:62" ht="20.25" customHeight="1">
      <c r="B43" s="614">
        <f>B41+1</f>
        <v>15</v>
      </c>
      <c r="C43" s="616" t="s">
        <v>188</v>
      </c>
      <c r="D43" s="617"/>
      <c r="E43" s="165"/>
      <c r="F43" s="166"/>
      <c r="G43" s="165"/>
      <c r="H43" s="166"/>
      <c r="I43" s="620" t="s">
        <v>171</v>
      </c>
      <c r="J43" s="621"/>
      <c r="K43" s="624" t="s">
        <v>192</v>
      </c>
      <c r="L43" s="625"/>
      <c r="M43" s="625"/>
      <c r="N43" s="617"/>
      <c r="O43" s="628" t="s">
        <v>198</v>
      </c>
      <c r="P43" s="629"/>
      <c r="Q43" s="629"/>
      <c r="R43" s="629"/>
      <c r="S43" s="630"/>
      <c r="T43" s="185" t="s">
        <v>134</v>
      </c>
      <c r="U43" s="186"/>
      <c r="V43" s="187"/>
      <c r="W43" s="178" t="s">
        <v>186</v>
      </c>
      <c r="X43" s="179" t="s">
        <v>186</v>
      </c>
      <c r="Y43" s="179"/>
      <c r="Z43" s="179"/>
      <c r="AA43" s="179" t="s">
        <v>186</v>
      </c>
      <c r="AB43" s="179" t="s">
        <v>186</v>
      </c>
      <c r="AC43" s="180" t="s">
        <v>186</v>
      </c>
      <c r="AD43" s="178" t="s">
        <v>186</v>
      </c>
      <c r="AE43" s="179" t="s">
        <v>186</v>
      </c>
      <c r="AF43" s="179"/>
      <c r="AG43" s="179"/>
      <c r="AH43" s="179" t="s">
        <v>186</v>
      </c>
      <c r="AI43" s="179" t="s">
        <v>186</v>
      </c>
      <c r="AJ43" s="180" t="s">
        <v>186</v>
      </c>
      <c r="AK43" s="178" t="s">
        <v>186</v>
      </c>
      <c r="AL43" s="179" t="s">
        <v>186</v>
      </c>
      <c r="AM43" s="179"/>
      <c r="AN43" s="179"/>
      <c r="AO43" s="179" t="s">
        <v>186</v>
      </c>
      <c r="AP43" s="179" t="s">
        <v>186</v>
      </c>
      <c r="AQ43" s="180" t="s">
        <v>186</v>
      </c>
      <c r="AR43" s="178" t="s">
        <v>186</v>
      </c>
      <c r="AS43" s="179" t="s">
        <v>186</v>
      </c>
      <c r="AT43" s="179"/>
      <c r="AU43" s="179"/>
      <c r="AV43" s="179" t="s">
        <v>186</v>
      </c>
      <c r="AW43" s="179" t="s">
        <v>186</v>
      </c>
      <c r="AX43" s="180" t="s">
        <v>186</v>
      </c>
      <c r="AY43" s="178"/>
      <c r="AZ43" s="179"/>
      <c r="BA43" s="181"/>
      <c r="BB43" s="634"/>
      <c r="BC43" s="635"/>
      <c r="BD43" s="595"/>
      <c r="BE43" s="596"/>
      <c r="BF43" s="597"/>
      <c r="BG43" s="598"/>
      <c r="BH43" s="598"/>
      <c r="BI43" s="598"/>
      <c r="BJ43" s="599"/>
    </row>
    <row r="44" spans="2:62" ht="20.25" customHeight="1">
      <c r="B44" s="636"/>
      <c r="C44" s="649"/>
      <c r="D44" s="650"/>
      <c r="E44" s="165"/>
      <c r="F44" s="166" t="str">
        <f>C43</f>
        <v>訪問介護員</v>
      </c>
      <c r="G44" s="165"/>
      <c r="H44" s="166" t="str">
        <f>I43</f>
        <v>A</v>
      </c>
      <c r="I44" s="651"/>
      <c r="J44" s="652"/>
      <c r="K44" s="653"/>
      <c r="L44" s="654"/>
      <c r="M44" s="654"/>
      <c r="N44" s="650"/>
      <c r="O44" s="628"/>
      <c r="P44" s="629"/>
      <c r="Q44" s="629"/>
      <c r="R44" s="629"/>
      <c r="S44" s="630"/>
      <c r="T44" s="182" t="s">
        <v>135</v>
      </c>
      <c r="U44" s="183"/>
      <c r="V44" s="18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646">
        <f>IF($BE$3="４週",SUM(W44:AX44),IF($BE$3="暦月",SUM(W44:BA44),""))</f>
        <v>160.00000000000003</v>
      </c>
      <c r="BC44" s="647"/>
      <c r="BD44" s="648">
        <f>IF($BE$3="４週",BB44/4,IF($BE$3="暦月",(BB44/($BE$8/7)),""))</f>
        <v>40.000000000000007</v>
      </c>
      <c r="BE44" s="647"/>
      <c r="BF44" s="643"/>
      <c r="BG44" s="644"/>
      <c r="BH44" s="644"/>
      <c r="BI44" s="644"/>
      <c r="BJ44" s="645"/>
    </row>
    <row r="45" spans="2:62" ht="20.25" customHeight="1">
      <c r="B45" s="614">
        <f>B43+1</f>
        <v>16</v>
      </c>
      <c r="C45" s="616" t="s">
        <v>188</v>
      </c>
      <c r="D45" s="617"/>
      <c r="E45" s="165"/>
      <c r="F45" s="166"/>
      <c r="G45" s="165"/>
      <c r="H45" s="166"/>
      <c r="I45" s="620" t="s">
        <v>171</v>
      </c>
      <c r="J45" s="621"/>
      <c r="K45" s="624" t="s">
        <v>172</v>
      </c>
      <c r="L45" s="625"/>
      <c r="M45" s="625"/>
      <c r="N45" s="617"/>
      <c r="O45" s="628" t="s">
        <v>199</v>
      </c>
      <c r="P45" s="629"/>
      <c r="Q45" s="629"/>
      <c r="R45" s="629"/>
      <c r="S45" s="630"/>
      <c r="T45" s="185" t="s">
        <v>134</v>
      </c>
      <c r="U45" s="186"/>
      <c r="V45" s="187"/>
      <c r="W45" s="178" t="s">
        <v>184</v>
      </c>
      <c r="X45" s="179" t="s">
        <v>184</v>
      </c>
      <c r="Y45" s="179"/>
      <c r="Z45" s="179"/>
      <c r="AA45" s="179" t="s">
        <v>184</v>
      </c>
      <c r="AB45" s="179" t="s">
        <v>184</v>
      </c>
      <c r="AC45" s="180" t="s">
        <v>184</v>
      </c>
      <c r="AD45" s="178" t="s">
        <v>184</v>
      </c>
      <c r="AE45" s="179" t="s">
        <v>184</v>
      </c>
      <c r="AF45" s="179"/>
      <c r="AG45" s="179"/>
      <c r="AH45" s="179" t="s">
        <v>184</v>
      </c>
      <c r="AI45" s="179" t="s">
        <v>184</v>
      </c>
      <c r="AJ45" s="180" t="s">
        <v>184</v>
      </c>
      <c r="AK45" s="178" t="s">
        <v>184</v>
      </c>
      <c r="AL45" s="179" t="s">
        <v>184</v>
      </c>
      <c r="AM45" s="179"/>
      <c r="AN45" s="179"/>
      <c r="AO45" s="179" t="s">
        <v>184</v>
      </c>
      <c r="AP45" s="179" t="s">
        <v>184</v>
      </c>
      <c r="AQ45" s="180" t="s">
        <v>184</v>
      </c>
      <c r="AR45" s="178" t="s">
        <v>184</v>
      </c>
      <c r="AS45" s="179" t="s">
        <v>184</v>
      </c>
      <c r="AT45" s="179"/>
      <c r="AU45" s="179"/>
      <c r="AV45" s="179" t="s">
        <v>184</v>
      </c>
      <c r="AW45" s="179" t="s">
        <v>184</v>
      </c>
      <c r="AX45" s="180" t="s">
        <v>184</v>
      </c>
      <c r="AY45" s="178"/>
      <c r="AZ45" s="179"/>
      <c r="BA45" s="181"/>
      <c r="BB45" s="634"/>
      <c r="BC45" s="635"/>
      <c r="BD45" s="595"/>
      <c r="BE45" s="596"/>
      <c r="BF45" s="597"/>
      <c r="BG45" s="598"/>
      <c r="BH45" s="598"/>
      <c r="BI45" s="598"/>
      <c r="BJ45" s="599"/>
    </row>
    <row r="46" spans="2:62" ht="20.25" customHeight="1">
      <c r="B46" s="636"/>
      <c r="C46" s="649"/>
      <c r="D46" s="650"/>
      <c r="E46" s="165"/>
      <c r="F46" s="166" t="str">
        <f>C45</f>
        <v>訪問介護員</v>
      </c>
      <c r="G46" s="165"/>
      <c r="H46" s="166" t="str">
        <f>I45</f>
        <v>A</v>
      </c>
      <c r="I46" s="651"/>
      <c r="J46" s="652"/>
      <c r="K46" s="653"/>
      <c r="L46" s="654"/>
      <c r="M46" s="654"/>
      <c r="N46" s="650"/>
      <c r="O46" s="628"/>
      <c r="P46" s="629"/>
      <c r="Q46" s="629"/>
      <c r="R46" s="629"/>
      <c r="S46" s="630"/>
      <c r="T46" s="182" t="s">
        <v>135</v>
      </c>
      <c r="U46" s="183"/>
      <c r="V46" s="18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646">
        <f>IF($BE$3="４週",SUM(W46:AX46),IF($BE$3="暦月",SUM(W46:BA46),""))</f>
        <v>160</v>
      </c>
      <c r="BC46" s="647"/>
      <c r="BD46" s="648">
        <f>IF($BE$3="４週",BB46/4,IF($BE$3="暦月",(BB46/($BE$8/7)),""))</f>
        <v>40</v>
      </c>
      <c r="BE46" s="647"/>
      <c r="BF46" s="643"/>
      <c r="BG46" s="644"/>
      <c r="BH46" s="644"/>
      <c r="BI46" s="644"/>
      <c r="BJ46" s="645"/>
    </row>
    <row r="47" spans="2:62" ht="20.25" customHeight="1">
      <c r="B47" s="614">
        <f>B45+1</f>
        <v>17</v>
      </c>
      <c r="C47" s="616" t="s">
        <v>188</v>
      </c>
      <c r="D47" s="617"/>
      <c r="E47" s="165"/>
      <c r="F47" s="166"/>
      <c r="G47" s="165"/>
      <c r="H47" s="166"/>
      <c r="I47" s="620" t="s">
        <v>171</v>
      </c>
      <c r="J47" s="621"/>
      <c r="K47" s="624" t="s">
        <v>172</v>
      </c>
      <c r="L47" s="625"/>
      <c r="M47" s="625"/>
      <c r="N47" s="617"/>
      <c r="O47" s="628" t="s">
        <v>200</v>
      </c>
      <c r="P47" s="629"/>
      <c r="Q47" s="629"/>
      <c r="R47" s="629"/>
      <c r="S47" s="630"/>
      <c r="T47" s="185" t="s">
        <v>134</v>
      </c>
      <c r="U47" s="186"/>
      <c r="V47" s="187"/>
      <c r="W47" s="178" t="s">
        <v>178</v>
      </c>
      <c r="X47" s="179" t="s">
        <v>178</v>
      </c>
      <c r="Y47" s="179" t="s">
        <v>178</v>
      </c>
      <c r="Z47" s="179" t="s">
        <v>178</v>
      </c>
      <c r="AA47" s="179"/>
      <c r="AB47" s="179"/>
      <c r="AC47" s="180" t="s">
        <v>178</v>
      </c>
      <c r="AD47" s="178" t="s">
        <v>178</v>
      </c>
      <c r="AE47" s="179" t="s">
        <v>178</v>
      </c>
      <c r="AF47" s="179" t="s">
        <v>178</v>
      </c>
      <c r="AG47" s="179" t="s">
        <v>178</v>
      </c>
      <c r="AH47" s="179"/>
      <c r="AI47" s="179"/>
      <c r="AJ47" s="180" t="s">
        <v>178</v>
      </c>
      <c r="AK47" s="178" t="s">
        <v>178</v>
      </c>
      <c r="AL47" s="179" t="s">
        <v>178</v>
      </c>
      <c r="AM47" s="179" t="s">
        <v>178</v>
      </c>
      <c r="AN47" s="179" t="s">
        <v>178</v>
      </c>
      <c r="AO47" s="179"/>
      <c r="AP47" s="179"/>
      <c r="AQ47" s="180" t="s">
        <v>178</v>
      </c>
      <c r="AR47" s="178" t="s">
        <v>178</v>
      </c>
      <c r="AS47" s="179" t="s">
        <v>178</v>
      </c>
      <c r="AT47" s="179" t="s">
        <v>178</v>
      </c>
      <c r="AU47" s="179" t="s">
        <v>178</v>
      </c>
      <c r="AV47" s="179"/>
      <c r="AW47" s="179"/>
      <c r="AX47" s="180" t="s">
        <v>178</v>
      </c>
      <c r="AY47" s="178"/>
      <c r="AZ47" s="179"/>
      <c r="BA47" s="181"/>
      <c r="BB47" s="634"/>
      <c r="BC47" s="635"/>
      <c r="BD47" s="595"/>
      <c r="BE47" s="596"/>
      <c r="BF47" s="597"/>
      <c r="BG47" s="598"/>
      <c r="BH47" s="598"/>
      <c r="BI47" s="598"/>
      <c r="BJ47" s="599"/>
    </row>
    <row r="48" spans="2:62" ht="20.25" customHeight="1">
      <c r="B48" s="636"/>
      <c r="C48" s="649"/>
      <c r="D48" s="650"/>
      <c r="E48" s="165"/>
      <c r="F48" s="166" t="str">
        <f>C47</f>
        <v>訪問介護員</v>
      </c>
      <c r="G48" s="165"/>
      <c r="H48" s="166" t="str">
        <f>I47</f>
        <v>A</v>
      </c>
      <c r="I48" s="651"/>
      <c r="J48" s="652"/>
      <c r="K48" s="653"/>
      <c r="L48" s="654"/>
      <c r="M48" s="654"/>
      <c r="N48" s="650"/>
      <c r="O48" s="628"/>
      <c r="P48" s="629"/>
      <c r="Q48" s="629"/>
      <c r="R48" s="629"/>
      <c r="S48" s="630"/>
      <c r="T48" s="182" t="s">
        <v>135</v>
      </c>
      <c r="U48" s="183"/>
      <c r="V48" s="18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646">
        <f>IF($BE$3="４週",SUM(W48:AX48),IF($BE$3="暦月",SUM(W48:BA48),""))</f>
        <v>160</v>
      </c>
      <c r="BC48" s="647"/>
      <c r="BD48" s="648">
        <f>IF($BE$3="４週",BB48/4,IF($BE$3="暦月",(BB48/($BE$8/7)),""))</f>
        <v>40</v>
      </c>
      <c r="BE48" s="647"/>
      <c r="BF48" s="643"/>
      <c r="BG48" s="644"/>
      <c r="BH48" s="644"/>
      <c r="BI48" s="644"/>
      <c r="BJ48" s="645"/>
    </row>
    <row r="49" spans="2:62" ht="20.25" customHeight="1">
      <c r="B49" s="614">
        <f>B47+1</f>
        <v>18</v>
      </c>
      <c r="C49" s="616" t="s">
        <v>188</v>
      </c>
      <c r="D49" s="617"/>
      <c r="E49" s="165"/>
      <c r="F49" s="166"/>
      <c r="G49" s="165"/>
      <c r="H49" s="166"/>
      <c r="I49" s="620" t="s">
        <v>171</v>
      </c>
      <c r="J49" s="621"/>
      <c r="K49" s="624" t="s">
        <v>172</v>
      </c>
      <c r="L49" s="625"/>
      <c r="M49" s="625"/>
      <c r="N49" s="617"/>
      <c r="O49" s="628" t="s">
        <v>201</v>
      </c>
      <c r="P49" s="629"/>
      <c r="Q49" s="629"/>
      <c r="R49" s="629"/>
      <c r="S49" s="630"/>
      <c r="T49" s="185" t="s">
        <v>134</v>
      </c>
      <c r="U49" s="186"/>
      <c r="V49" s="187"/>
      <c r="W49" s="178" t="s">
        <v>186</v>
      </c>
      <c r="X49" s="179" t="s">
        <v>186</v>
      </c>
      <c r="Y49" s="179" t="s">
        <v>186</v>
      </c>
      <c r="Z49" s="179" t="s">
        <v>186</v>
      </c>
      <c r="AA49" s="179"/>
      <c r="AB49" s="179"/>
      <c r="AC49" s="180" t="s">
        <v>186</v>
      </c>
      <c r="AD49" s="178" t="s">
        <v>186</v>
      </c>
      <c r="AE49" s="179" t="s">
        <v>186</v>
      </c>
      <c r="AF49" s="179" t="s">
        <v>186</v>
      </c>
      <c r="AG49" s="179" t="s">
        <v>186</v>
      </c>
      <c r="AH49" s="179"/>
      <c r="AI49" s="179"/>
      <c r="AJ49" s="180" t="s">
        <v>186</v>
      </c>
      <c r="AK49" s="178" t="s">
        <v>186</v>
      </c>
      <c r="AL49" s="179" t="s">
        <v>186</v>
      </c>
      <c r="AM49" s="179" t="s">
        <v>186</v>
      </c>
      <c r="AN49" s="179" t="s">
        <v>186</v>
      </c>
      <c r="AO49" s="179"/>
      <c r="AP49" s="179"/>
      <c r="AQ49" s="180" t="s">
        <v>186</v>
      </c>
      <c r="AR49" s="178" t="s">
        <v>186</v>
      </c>
      <c r="AS49" s="179" t="s">
        <v>186</v>
      </c>
      <c r="AT49" s="179" t="s">
        <v>186</v>
      </c>
      <c r="AU49" s="179" t="s">
        <v>186</v>
      </c>
      <c r="AV49" s="179"/>
      <c r="AW49" s="179"/>
      <c r="AX49" s="180" t="s">
        <v>186</v>
      </c>
      <c r="AY49" s="178"/>
      <c r="AZ49" s="179"/>
      <c r="BA49" s="181"/>
      <c r="BB49" s="634"/>
      <c r="BC49" s="635"/>
      <c r="BD49" s="595"/>
      <c r="BE49" s="596"/>
      <c r="BF49" s="597"/>
      <c r="BG49" s="598"/>
      <c r="BH49" s="598"/>
      <c r="BI49" s="598"/>
      <c r="BJ49" s="599"/>
    </row>
    <row r="50" spans="2:62" ht="20.25" customHeight="1">
      <c r="B50" s="636"/>
      <c r="C50" s="649"/>
      <c r="D50" s="650"/>
      <c r="E50" s="165"/>
      <c r="F50" s="166" t="str">
        <f>C49</f>
        <v>訪問介護員</v>
      </c>
      <c r="G50" s="165"/>
      <c r="H50" s="166" t="str">
        <f>I49</f>
        <v>A</v>
      </c>
      <c r="I50" s="651"/>
      <c r="J50" s="652"/>
      <c r="K50" s="653"/>
      <c r="L50" s="654"/>
      <c r="M50" s="654"/>
      <c r="N50" s="650"/>
      <c r="O50" s="628"/>
      <c r="P50" s="629"/>
      <c r="Q50" s="629"/>
      <c r="R50" s="629"/>
      <c r="S50" s="630"/>
      <c r="T50" s="182" t="s">
        <v>135</v>
      </c>
      <c r="U50" s="183"/>
      <c r="V50" s="18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646">
        <f>IF($BE$3="４週",SUM(W50:AX50),IF($BE$3="暦月",SUM(W50:BA50),""))</f>
        <v>160.00000000000003</v>
      </c>
      <c r="BC50" s="647"/>
      <c r="BD50" s="648">
        <f>IF($BE$3="４週",BB50/4,IF($BE$3="暦月",(BB50/($BE$8/7)),""))</f>
        <v>40.000000000000007</v>
      </c>
      <c r="BE50" s="647"/>
      <c r="BF50" s="643"/>
      <c r="BG50" s="644"/>
      <c r="BH50" s="644"/>
      <c r="BI50" s="644"/>
      <c r="BJ50" s="645"/>
    </row>
    <row r="51" spans="2:62" ht="20.25" customHeight="1">
      <c r="B51" s="614">
        <f>B49+1</f>
        <v>19</v>
      </c>
      <c r="C51" s="616" t="s">
        <v>188</v>
      </c>
      <c r="D51" s="617"/>
      <c r="E51" s="173"/>
      <c r="F51" s="174"/>
      <c r="G51" s="173"/>
      <c r="H51" s="174"/>
      <c r="I51" s="620" t="s">
        <v>171</v>
      </c>
      <c r="J51" s="621"/>
      <c r="K51" s="624" t="s">
        <v>172</v>
      </c>
      <c r="L51" s="625"/>
      <c r="M51" s="625"/>
      <c r="N51" s="617"/>
      <c r="O51" s="628" t="s">
        <v>202</v>
      </c>
      <c r="P51" s="629"/>
      <c r="Q51" s="629"/>
      <c r="R51" s="629"/>
      <c r="S51" s="630"/>
      <c r="T51" s="175" t="s">
        <v>134</v>
      </c>
      <c r="U51" s="176"/>
      <c r="V51" s="177"/>
      <c r="W51" s="178" t="s">
        <v>184</v>
      </c>
      <c r="X51" s="179" t="s">
        <v>184</v>
      </c>
      <c r="Y51" s="179" t="s">
        <v>184</v>
      </c>
      <c r="Z51" s="179" t="s">
        <v>184</v>
      </c>
      <c r="AA51" s="179"/>
      <c r="AB51" s="179"/>
      <c r="AC51" s="180" t="s">
        <v>184</v>
      </c>
      <c r="AD51" s="178" t="s">
        <v>184</v>
      </c>
      <c r="AE51" s="179" t="s">
        <v>184</v>
      </c>
      <c r="AF51" s="179" t="s">
        <v>184</v>
      </c>
      <c r="AG51" s="179" t="s">
        <v>184</v>
      </c>
      <c r="AH51" s="179"/>
      <c r="AI51" s="179"/>
      <c r="AJ51" s="180" t="s">
        <v>184</v>
      </c>
      <c r="AK51" s="178" t="s">
        <v>184</v>
      </c>
      <c r="AL51" s="179" t="s">
        <v>184</v>
      </c>
      <c r="AM51" s="179" t="s">
        <v>184</v>
      </c>
      <c r="AN51" s="179" t="s">
        <v>184</v>
      </c>
      <c r="AO51" s="179"/>
      <c r="AP51" s="179"/>
      <c r="AQ51" s="180" t="s">
        <v>184</v>
      </c>
      <c r="AR51" s="178" t="s">
        <v>184</v>
      </c>
      <c r="AS51" s="179" t="s">
        <v>184</v>
      </c>
      <c r="AT51" s="179" t="s">
        <v>184</v>
      </c>
      <c r="AU51" s="179" t="s">
        <v>184</v>
      </c>
      <c r="AV51" s="179"/>
      <c r="AW51" s="179"/>
      <c r="AX51" s="180" t="s">
        <v>184</v>
      </c>
      <c r="AY51" s="178"/>
      <c r="AZ51" s="179"/>
      <c r="BA51" s="181"/>
      <c r="BB51" s="634"/>
      <c r="BC51" s="635"/>
      <c r="BD51" s="595"/>
      <c r="BE51" s="596"/>
      <c r="BF51" s="597"/>
      <c r="BG51" s="598"/>
      <c r="BH51" s="598"/>
      <c r="BI51" s="598"/>
      <c r="BJ51" s="599"/>
    </row>
    <row r="52" spans="2:62" ht="20.25" customHeight="1">
      <c r="B52" s="636"/>
      <c r="C52" s="649"/>
      <c r="D52" s="650"/>
      <c r="E52" s="165"/>
      <c r="F52" s="166" t="str">
        <f>C51</f>
        <v>訪問介護員</v>
      </c>
      <c r="G52" s="165"/>
      <c r="H52" s="166" t="str">
        <f>I51</f>
        <v>A</v>
      </c>
      <c r="I52" s="651"/>
      <c r="J52" s="652"/>
      <c r="K52" s="653"/>
      <c r="L52" s="654"/>
      <c r="M52" s="654"/>
      <c r="N52" s="650"/>
      <c r="O52" s="628"/>
      <c r="P52" s="629"/>
      <c r="Q52" s="629"/>
      <c r="R52" s="629"/>
      <c r="S52" s="630"/>
      <c r="T52" s="182" t="s">
        <v>135</v>
      </c>
      <c r="U52" s="168"/>
      <c r="V52" s="169"/>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646">
        <f>IF($BE$3="４週",SUM(W52:AX52),IF($BE$3="暦月",SUM(W52:BA52),""))</f>
        <v>160</v>
      </c>
      <c r="BC52" s="647"/>
      <c r="BD52" s="648">
        <f>IF($BE$3="４週",BB52/4,IF($BE$3="暦月",(BB52/($BE$8/7)),""))</f>
        <v>40</v>
      </c>
      <c r="BE52" s="647"/>
      <c r="BF52" s="643"/>
      <c r="BG52" s="644"/>
      <c r="BH52" s="644"/>
      <c r="BI52" s="644"/>
      <c r="BJ52" s="645"/>
    </row>
    <row r="53" spans="2:62" ht="20.25" customHeight="1">
      <c r="B53" s="614">
        <f>B51+1</f>
        <v>20</v>
      </c>
      <c r="C53" s="616" t="s">
        <v>188</v>
      </c>
      <c r="D53" s="617"/>
      <c r="E53" s="173"/>
      <c r="F53" s="174"/>
      <c r="G53" s="173"/>
      <c r="H53" s="174"/>
      <c r="I53" s="620" t="s">
        <v>203</v>
      </c>
      <c r="J53" s="621"/>
      <c r="K53" s="624" t="s">
        <v>192</v>
      </c>
      <c r="L53" s="625"/>
      <c r="M53" s="625"/>
      <c r="N53" s="617"/>
      <c r="O53" s="628" t="s">
        <v>204</v>
      </c>
      <c r="P53" s="629"/>
      <c r="Q53" s="629"/>
      <c r="R53" s="629"/>
      <c r="S53" s="630"/>
      <c r="T53" s="175" t="s">
        <v>134</v>
      </c>
      <c r="U53" s="176"/>
      <c r="V53" s="177"/>
      <c r="W53" s="178"/>
      <c r="X53" s="179"/>
      <c r="Y53" s="179" t="s">
        <v>186</v>
      </c>
      <c r="Z53" s="179" t="s">
        <v>186</v>
      </c>
      <c r="AA53" s="179" t="s">
        <v>186</v>
      </c>
      <c r="AB53" s="179" t="s">
        <v>186</v>
      </c>
      <c r="AC53" s="180"/>
      <c r="AD53" s="178"/>
      <c r="AE53" s="179"/>
      <c r="AF53" s="179" t="s">
        <v>186</v>
      </c>
      <c r="AG53" s="179" t="s">
        <v>186</v>
      </c>
      <c r="AH53" s="179" t="s">
        <v>186</v>
      </c>
      <c r="AI53" s="179" t="s">
        <v>186</v>
      </c>
      <c r="AJ53" s="180"/>
      <c r="AK53" s="178"/>
      <c r="AL53" s="179"/>
      <c r="AM53" s="179" t="s">
        <v>186</v>
      </c>
      <c r="AN53" s="179" t="s">
        <v>186</v>
      </c>
      <c r="AO53" s="179" t="s">
        <v>186</v>
      </c>
      <c r="AP53" s="179" t="s">
        <v>186</v>
      </c>
      <c r="AQ53" s="180"/>
      <c r="AR53" s="178"/>
      <c r="AS53" s="179"/>
      <c r="AT53" s="179" t="s">
        <v>186</v>
      </c>
      <c r="AU53" s="179" t="s">
        <v>186</v>
      </c>
      <c r="AV53" s="179" t="s">
        <v>186</v>
      </c>
      <c r="AW53" s="179" t="s">
        <v>186</v>
      </c>
      <c r="AX53" s="180"/>
      <c r="AY53" s="178"/>
      <c r="AZ53" s="179"/>
      <c r="BA53" s="181"/>
      <c r="BB53" s="634"/>
      <c r="BC53" s="635"/>
      <c r="BD53" s="595"/>
      <c r="BE53" s="596"/>
      <c r="BF53" s="597"/>
      <c r="BG53" s="598"/>
      <c r="BH53" s="598"/>
      <c r="BI53" s="598"/>
      <c r="BJ53" s="599"/>
    </row>
    <row r="54" spans="2:62" ht="20.25" customHeight="1">
      <c r="B54" s="636"/>
      <c r="C54" s="649"/>
      <c r="D54" s="650"/>
      <c r="E54" s="165"/>
      <c r="F54" s="166" t="str">
        <f>C53</f>
        <v>訪問介護員</v>
      </c>
      <c r="G54" s="165"/>
      <c r="H54" s="166" t="str">
        <f>I53</f>
        <v>C</v>
      </c>
      <c r="I54" s="651"/>
      <c r="J54" s="652"/>
      <c r="K54" s="653"/>
      <c r="L54" s="654"/>
      <c r="M54" s="654"/>
      <c r="N54" s="650"/>
      <c r="O54" s="628"/>
      <c r="P54" s="629"/>
      <c r="Q54" s="629"/>
      <c r="R54" s="629"/>
      <c r="S54" s="630"/>
      <c r="T54" s="182" t="s">
        <v>135</v>
      </c>
      <c r="U54" s="183"/>
      <c r="V54" s="18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646">
        <f>IF($BE$3="４週",SUM(W54:AX54),IF($BE$3="暦月",SUM(W54:BA54),""))</f>
        <v>128.00000000000003</v>
      </c>
      <c r="BC54" s="647"/>
      <c r="BD54" s="648">
        <f>IF($BE$3="４週",BB54/4,IF($BE$3="暦月",(BB54/($BE$8/7)),""))</f>
        <v>32.000000000000007</v>
      </c>
      <c r="BE54" s="647"/>
      <c r="BF54" s="643"/>
      <c r="BG54" s="644"/>
      <c r="BH54" s="644"/>
      <c r="BI54" s="644"/>
      <c r="BJ54" s="645"/>
    </row>
    <row r="55" spans="2:62" ht="20.25" customHeight="1">
      <c r="B55" s="614">
        <f>B53+1</f>
        <v>21</v>
      </c>
      <c r="C55" s="616" t="s">
        <v>205</v>
      </c>
      <c r="D55" s="617"/>
      <c r="E55" s="165"/>
      <c r="F55" s="166"/>
      <c r="G55" s="165"/>
      <c r="H55" s="166"/>
      <c r="I55" s="620" t="s">
        <v>171</v>
      </c>
      <c r="J55" s="621"/>
      <c r="K55" s="624" t="s">
        <v>206</v>
      </c>
      <c r="L55" s="625"/>
      <c r="M55" s="625"/>
      <c r="N55" s="617"/>
      <c r="O55" s="628" t="s">
        <v>207</v>
      </c>
      <c r="P55" s="629"/>
      <c r="Q55" s="629"/>
      <c r="R55" s="629"/>
      <c r="S55" s="630"/>
      <c r="T55" s="185" t="s">
        <v>134</v>
      </c>
      <c r="U55" s="186"/>
      <c r="V55" s="187"/>
      <c r="W55" s="178" t="s">
        <v>178</v>
      </c>
      <c r="X55" s="179" t="s">
        <v>178</v>
      </c>
      <c r="Y55" s="179"/>
      <c r="Z55" s="179"/>
      <c r="AA55" s="179" t="s">
        <v>178</v>
      </c>
      <c r="AB55" s="179" t="s">
        <v>178</v>
      </c>
      <c r="AC55" s="180" t="s">
        <v>178</v>
      </c>
      <c r="AD55" s="178" t="s">
        <v>178</v>
      </c>
      <c r="AE55" s="179" t="s">
        <v>178</v>
      </c>
      <c r="AF55" s="179"/>
      <c r="AG55" s="179"/>
      <c r="AH55" s="179" t="s">
        <v>178</v>
      </c>
      <c r="AI55" s="179" t="s">
        <v>178</v>
      </c>
      <c r="AJ55" s="180" t="s">
        <v>178</v>
      </c>
      <c r="AK55" s="178" t="s">
        <v>178</v>
      </c>
      <c r="AL55" s="179" t="s">
        <v>178</v>
      </c>
      <c r="AM55" s="179"/>
      <c r="AN55" s="179"/>
      <c r="AO55" s="179" t="s">
        <v>178</v>
      </c>
      <c r="AP55" s="179" t="s">
        <v>178</v>
      </c>
      <c r="AQ55" s="180" t="s">
        <v>178</v>
      </c>
      <c r="AR55" s="178" t="s">
        <v>178</v>
      </c>
      <c r="AS55" s="179" t="s">
        <v>178</v>
      </c>
      <c r="AT55" s="179"/>
      <c r="AU55" s="179"/>
      <c r="AV55" s="179" t="s">
        <v>178</v>
      </c>
      <c r="AW55" s="179" t="s">
        <v>178</v>
      </c>
      <c r="AX55" s="180" t="s">
        <v>178</v>
      </c>
      <c r="AY55" s="178"/>
      <c r="AZ55" s="179"/>
      <c r="BA55" s="181"/>
      <c r="BB55" s="634"/>
      <c r="BC55" s="635"/>
      <c r="BD55" s="595"/>
      <c r="BE55" s="596"/>
      <c r="BF55" s="597"/>
      <c r="BG55" s="598"/>
      <c r="BH55" s="598"/>
      <c r="BI55" s="598"/>
      <c r="BJ55" s="599"/>
    </row>
    <row r="56" spans="2:62" ht="20.25" customHeight="1">
      <c r="B56" s="636"/>
      <c r="C56" s="649"/>
      <c r="D56" s="650"/>
      <c r="E56" s="165"/>
      <c r="F56" s="166" t="str">
        <f>C55</f>
        <v>看護職員</v>
      </c>
      <c r="G56" s="165"/>
      <c r="H56" s="166" t="str">
        <f>I55</f>
        <v>A</v>
      </c>
      <c r="I56" s="651"/>
      <c r="J56" s="652"/>
      <c r="K56" s="653"/>
      <c r="L56" s="654"/>
      <c r="M56" s="654"/>
      <c r="N56" s="650"/>
      <c r="O56" s="628"/>
      <c r="P56" s="629"/>
      <c r="Q56" s="629"/>
      <c r="R56" s="629"/>
      <c r="S56" s="630"/>
      <c r="T56" s="182" t="s">
        <v>135</v>
      </c>
      <c r="U56" s="183"/>
      <c r="V56" s="18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646">
        <f>IF($BE$3="４週",SUM(W56:AX56),IF($BE$3="暦月",SUM(W56:BA56),""))</f>
        <v>160</v>
      </c>
      <c r="BC56" s="647"/>
      <c r="BD56" s="648">
        <f>IF($BE$3="４週",BB56/4,IF($BE$3="暦月",(BB56/($BE$8/7)),""))</f>
        <v>40</v>
      </c>
      <c r="BE56" s="647"/>
      <c r="BF56" s="643"/>
      <c r="BG56" s="644"/>
      <c r="BH56" s="644"/>
      <c r="BI56" s="644"/>
      <c r="BJ56" s="645"/>
    </row>
    <row r="57" spans="2:62" ht="20.25" customHeight="1">
      <c r="B57" s="614">
        <f>B55+1</f>
        <v>22</v>
      </c>
      <c r="C57" s="616" t="s">
        <v>205</v>
      </c>
      <c r="D57" s="617"/>
      <c r="E57" s="165"/>
      <c r="F57" s="166"/>
      <c r="G57" s="165"/>
      <c r="H57" s="166"/>
      <c r="I57" s="620" t="s">
        <v>171</v>
      </c>
      <c r="J57" s="621"/>
      <c r="K57" s="624" t="s">
        <v>208</v>
      </c>
      <c r="L57" s="625"/>
      <c r="M57" s="625"/>
      <c r="N57" s="617"/>
      <c r="O57" s="628" t="s">
        <v>209</v>
      </c>
      <c r="P57" s="629"/>
      <c r="Q57" s="629"/>
      <c r="R57" s="629"/>
      <c r="S57" s="630"/>
      <c r="T57" s="185" t="s">
        <v>134</v>
      </c>
      <c r="U57" s="186"/>
      <c r="V57" s="187"/>
      <c r="W57" s="178" t="s">
        <v>186</v>
      </c>
      <c r="X57" s="179" t="s">
        <v>186</v>
      </c>
      <c r="Y57" s="179"/>
      <c r="Z57" s="179"/>
      <c r="AA57" s="179" t="s">
        <v>186</v>
      </c>
      <c r="AB57" s="179" t="s">
        <v>186</v>
      </c>
      <c r="AC57" s="180" t="s">
        <v>186</v>
      </c>
      <c r="AD57" s="178" t="s">
        <v>186</v>
      </c>
      <c r="AE57" s="179" t="s">
        <v>186</v>
      </c>
      <c r="AF57" s="179"/>
      <c r="AG57" s="179"/>
      <c r="AH57" s="179" t="s">
        <v>186</v>
      </c>
      <c r="AI57" s="179" t="s">
        <v>186</v>
      </c>
      <c r="AJ57" s="180" t="s">
        <v>186</v>
      </c>
      <c r="AK57" s="178" t="s">
        <v>186</v>
      </c>
      <c r="AL57" s="179" t="s">
        <v>186</v>
      </c>
      <c r="AM57" s="179"/>
      <c r="AN57" s="179"/>
      <c r="AO57" s="179" t="s">
        <v>186</v>
      </c>
      <c r="AP57" s="179" t="s">
        <v>186</v>
      </c>
      <c r="AQ57" s="180" t="s">
        <v>186</v>
      </c>
      <c r="AR57" s="178" t="s">
        <v>186</v>
      </c>
      <c r="AS57" s="179" t="s">
        <v>186</v>
      </c>
      <c r="AT57" s="179"/>
      <c r="AU57" s="179"/>
      <c r="AV57" s="179" t="s">
        <v>186</v>
      </c>
      <c r="AW57" s="179" t="s">
        <v>186</v>
      </c>
      <c r="AX57" s="180" t="s">
        <v>186</v>
      </c>
      <c r="AY57" s="178"/>
      <c r="AZ57" s="179"/>
      <c r="BA57" s="181"/>
      <c r="BB57" s="634"/>
      <c r="BC57" s="635"/>
      <c r="BD57" s="595"/>
      <c r="BE57" s="596"/>
      <c r="BF57" s="597"/>
      <c r="BG57" s="598"/>
      <c r="BH57" s="598"/>
      <c r="BI57" s="598"/>
      <c r="BJ57" s="599"/>
    </row>
    <row r="58" spans="2:62" ht="20.25" customHeight="1">
      <c r="B58" s="636"/>
      <c r="C58" s="649"/>
      <c r="D58" s="650"/>
      <c r="E58" s="165"/>
      <c r="F58" s="166" t="str">
        <f>C57</f>
        <v>看護職員</v>
      </c>
      <c r="G58" s="165"/>
      <c r="H58" s="166" t="str">
        <f>I57</f>
        <v>A</v>
      </c>
      <c r="I58" s="651"/>
      <c r="J58" s="652"/>
      <c r="K58" s="653"/>
      <c r="L58" s="654"/>
      <c r="M58" s="654"/>
      <c r="N58" s="650"/>
      <c r="O58" s="628"/>
      <c r="P58" s="629"/>
      <c r="Q58" s="629"/>
      <c r="R58" s="629"/>
      <c r="S58" s="630"/>
      <c r="T58" s="182" t="s">
        <v>135</v>
      </c>
      <c r="U58" s="183"/>
      <c r="V58" s="18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646">
        <f>IF($BE$3="４週",SUM(W58:AX58),IF($BE$3="暦月",SUM(W58:BA58),""))</f>
        <v>160.00000000000003</v>
      </c>
      <c r="BC58" s="647"/>
      <c r="BD58" s="648">
        <f>IF($BE$3="４週",BB58/4,IF($BE$3="暦月",(BB58/($BE$8/7)),""))</f>
        <v>40.000000000000007</v>
      </c>
      <c r="BE58" s="647"/>
      <c r="BF58" s="643"/>
      <c r="BG58" s="644"/>
      <c r="BH58" s="644"/>
      <c r="BI58" s="644"/>
      <c r="BJ58" s="645"/>
    </row>
    <row r="59" spans="2:62" ht="20.25" customHeight="1">
      <c r="B59" s="614">
        <f>B57+1</f>
        <v>23</v>
      </c>
      <c r="C59" s="616" t="s">
        <v>205</v>
      </c>
      <c r="D59" s="617"/>
      <c r="E59" s="165"/>
      <c r="F59" s="166"/>
      <c r="G59" s="165"/>
      <c r="H59" s="166"/>
      <c r="I59" s="620" t="s">
        <v>171</v>
      </c>
      <c r="J59" s="621"/>
      <c r="K59" s="624" t="s">
        <v>180</v>
      </c>
      <c r="L59" s="625"/>
      <c r="M59" s="625"/>
      <c r="N59" s="617"/>
      <c r="O59" s="628" t="s">
        <v>210</v>
      </c>
      <c r="P59" s="629"/>
      <c r="Q59" s="629"/>
      <c r="R59" s="629"/>
      <c r="S59" s="630"/>
      <c r="T59" s="185" t="s">
        <v>134</v>
      </c>
      <c r="U59" s="186"/>
      <c r="V59" s="187"/>
      <c r="W59" s="178" t="s">
        <v>184</v>
      </c>
      <c r="X59" s="179" t="s">
        <v>184</v>
      </c>
      <c r="Y59" s="179"/>
      <c r="Z59" s="179"/>
      <c r="AA59" s="179" t="s">
        <v>184</v>
      </c>
      <c r="AB59" s="179" t="s">
        <v>184</v>
      </c>
      <c r="AC59" s="180" t="s">
        <v>184</v>
      </c>
      <c r="AD59" s="178" t="s">
        <v>184</v>
      </c>
      <c r="AE59" s="179" t="s">
        <v>184</v>
      </c>
      <c r="AF59" s="179"/>
      <c r="AG59" s="179"/>
      <c r="AH59" s="179" t="s">
        <v>184</v>
      </c>
      <c r="AI59" s="179" t="s">
        <v>184</v>
      </c>
      <c r="AJ59" s="180" t="s">
        <v>184</v>
      </c>
      <c r="AK59" s="178" t="s">
        <v>184</v>
      </c>
      <c r="AL59" s="179" t="s">
        <v>184</v>
      </c>
      <c r="AM59" s="179"/>
      <c r="AN59" s="179"/>
      <c r="AO59" s="179" t="s">
        <v>184</v>
      </c>
      <c r="AP59" s="179" t="s">
        <v>184</v>
      </c>
      <c r="AQ59" s="180" t="s">
        <v>184</v>
      </c>
      <c r="AR59" s="178" t="s">
        <v>184</v>
      </c>
      <c r="AS59" s="179" t="s">
        <v>184</v>
      </c>
      <c r="AT59" s="179"/>
      <c r="AU59" s="179"/>
      <c r="AV59" s="179" t="s">
        <v>184</v>
      </c>
      <c r="AW59" s="179" t="s">
        <v>184</v>
      </c>
      <c r="AX59" s="180" t="s">
        <v>184</v>
      </c>
      <c r="AY59" s="178"/>
      <c r="AZ59" s="179"/>
      <c r="BA59" s="181"/>
      <c r="BB59" s="634"/>
      <c r="BC59" s="635"/>
      <c r="BD59" s="595"/>
      <c r="BE59" s="596"/>
      <c r="BF59" s="597"/>
      <c r="BG59" s="598"/>
      <c r="BH59" s="598"/>
      <c r="BI59" s="598"/>
      <c r="BJ59" s="599"/>
    </row>
    <row r="60" spans="2:62" ht="20.25" customHeight="1">
      <c r="B60" s="636"/>
      <c r="C60" s="649"/>
      <c r="D60" s="650"/>
      <c r="E60" s="165"/>
      <c r="F60" s="166" t="str">
        <f>C59</f>
        <v>看護職員</v>
      </c>
      <c r="G60" s="165"/>
      <c r="H60" s="166" t="str">
        <f>I59</f>
        <v>A</v>
      </c>
      <c r="I60" s="651"/>
      <c r="J60" s="652"/>
      <c r="K60" s="653"/>
      <c r="L60" s="654"/>
      <c r="M60" s="654"/>
      <c r="N60" s="650"/>
      <c r="O60" s="628"/>
      <c r="P60" s="629"/>
      <c r="Q60" s="629"/>
      <c r="R60" s="629"/>
      <c r="S60" s="630"/>
      <c r="T60" s="182" t="s">
        <v>135</v>
      </c>
      <c r="U60" s="183"/>
      <c r="V60" s="18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646">
        <f>IF($BE$3="４週",SUM(W60:AX60),IF($BE$3="暦月",SUM(W60:BA60),""))</f>
        <v>160</v>
      </c>
      <c r="BC60" s="647"/>
      <c r="BD60" s="648">
        <f>IF($BE$3="４週",BB60/4,IF($BE$3="暦月",(BB60/($BE$8/7)),""))</f>
        <v>40</v>
      </c>
      <c r="BE60" s="647"/>
      <c r="BF60" s="643"/>
      <c r="BG60" s="644"/>
      <c r="BH60" s="644"/>
      <c r="BI60" s="644"/>
      <c r="BJ60" s="645"/>
    </row>
    <row r="61" spans="2:62" ht="20.25" customHeight="1">
      <c r="B61" s="614">
        <f>B59+1</f>
        <v>24</v>
      </c>
      <c r="C61" s="616" t="s">
        <v>205</v>
      </c>
      <c r="D61" s="617"/>
      <c r="E61" s="165"/>
      <c r="F61" s="166"/>
      <c r="G61" s="165"/>
      <c r="H61" s="166"/>
      <c r="I61" s="620" t="s">
        <v>171</v>
      </c>
      <c r="J61" s="621"/>
      <c r="K61" s="624" t="s">
        <v>180</v>
      </c>
      <c r="L61" s="625"/>
      <c r="M61" s="625"/>
      <c r="N61" s="617"/>
      <c r="O61" s="628" t="s">
        <v>211</v>
      </c>
      <c r="P61" s="629"/>
      <c r="Q61" s="629"/>
      <c r="R61" s="629"/>
      <c r="S61" s="630"/>
      <c r="T61" s="185" t="s">
        <v>134</v>
      </c>
      <c r="U61" s="186"/>
      <c r="V61" s="187"/>
      <c r="W61" s="178" t="s">
        <v>178</v>
      </c>
      <c r="X61" s="179" t="s">
        <v>178</v>
      </c>
      <c r="Y61" s="179" t="s">
        <v>178</v>
      </c>
      <c r="Z61" s="179" t="s">
        <v>178</v>
      </c>
      <c r="AA61" s="179"/>
      <c r="AB61" s="179"/>
      <c r="AC61" s="180" t="s">
        <v>178</v>
      </c>
      <c r="AD61" s="178" t="s">
        <v>178</v>
      </c>
      <c r="AE61" s="179" t="s">
        <v>178</v>
      </c>
      <c r="AF61" s="179" t="s">
        <v>178</v>
      </c>
      <c r="AG61" s="179" t="s">
        <v>178</v>
      </c>
      <c r="AH61" s="179"/>
      <c r="AI61" s="179"/>
      <c r="AJ61" s="180" t="s">
        <v>178</v>
      </c>
      <c r="AK61" s="178" t="s">
        <v>178</v>
      </c>
      <c r="AL61" s="179" t="s">
        <v>178</v>
      </c>
      <c r="AM61" s="179" t="s">
        <v>178</v>
      </c>
      <c r="AN61" s="179" t="s">
        <v>178</v>
      </c>
      <c r="AO61" s="179"/>
      <c r="AP61" s="179"/>
      <c r="AQ61" s="180" t="s">
        <v>178</v>
      </c>
      <c r="AR61" s="178" t="s">
        <v>178</v>
      </c>
      <c r="AS61" s="179" t="s">
        <v>178</v>
      </c>
      <c r="AT61" s="179" t="s">
        <v>178</v>
      </c>
      <c r="AU61" s="179" t="s">
        <v>178</v>
      </c>
      <c r="AV61" s="179"/>
      <c r="AW61" s="179"/>
      <c r="AX61" s="180" t="s">
        <v>178</v>
      </c>
      <c r="AY61" s="178"/>
      <c r="AZ61" s="179"/>
      <c r="BA61" s="181"/>
      <c r="BB61" s="634"/>
      <c r="BC61" s="635"/>
      <c r="BD61" s="595"/>
      <c r="BE61" s="596"/>
      <c r="BF61" s="597"/>
      <c r="BG61" s="598"/>
      <c r="BH61" s="598"/>
      <c r="BI61" s="598"/>
      <c r="BJ61" s="599"/>
    </row>
    <row r="62" spans="2:62" ht="20.25" customHeight="1">
      <c r="B62" s="636"/>
      <c r="C62" s="649"/>
      <c r="D62" s="650"/>
      <c r="E62" s="165"/>
      <c r="F62" s="166" t="str">
        <f>C61</f>
        <v>看護職員</v>
      </c>
      <c r="G62" s="165"/>
      <c r="H62" s="166" t="str">
        <f>I61</f>
        <v>A</v>
      </c>
      <c r="I62" s="651"/>
      <c r="J62" s="652"/>
      <c r="K62" s="653"/>
      <c r="L62" s="654"/>
      <c r="M62" s="654"/>
      <c r="N62" s="650"/>
      <c r="O62" s="628"/>
      <c r="P62" s="629"/>
      <c r="Q62" s="629"/>
      <c r="R62" s="629"/>
      <c r="S62" s="630"/>
      <c r="T62" s="182" t="s">
        <v>135</v>
      </c>
      <c r="U62" s="183"/>
      <c r="V62" s="18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646">
        <f>IF($BE$3="４週",SUM(W62:AX62),IF($BE$3="暦月",SUM(W62:BA62),""))</f>
        <v>160</v>
      </c>
      <c r="BC62" s="647"/>
      <c r="BD62" s="648">
        <f>IF($BE$3="４週",BB62/4,IF($BE$3="暦月",(BB62/($BE$8/7)),""))</f>
        <v>40</v>
      </c>
      <c r="BE62" s="647"/>
      <c r="BF62" s="643"/>
      <c r="BG62" s="644"/>
      <c r="BH62" s="644"/>
      <c r="BI62" s="644"/>
      <c r="BJ62" s="645"/>
    </row>
    <row r="63" spans="2:62" ht="20.25" customHeight="1">
      <c r="B63" s="614">
        <f>B61+1</f>
        <v>25</v>
      </c>
      <c r="C63" s="616" t="s">
        <v>205</v>
      </c>
      <c r="D63" s="617"/>
      <c r="E63" s="165"/>
      <c r="F63" s="166"/>
      <c r="G63" s="165"/>
      <c r="H63" s="166"/>
      <c r="I63" s="620" t="s">
        <v>171</v>
      </c>
      <c r="J63" s="621"/>
      <c r="K63" s="624" t="s">
        <v>180</v>
      </c>
      <c r="L63" s="625"/>
      <c r="M63" s="625"/>
      <c r="N63" s="617"/>
      <c r="O63" s="628" t="s">
        <v>212</v>
      </c>
      <c r="P63" s="629"/>
      <c r="Q63" s="629"/>
      <c r="R63" s="629"/>
      <c r="S63" s="630"/>
      <c r="T63" s="185" t="s">
        <v>134</v>
      </c>
      <c r="U63" s="186"/>
      <c r="V63" s="187"/>
      <c r="W63" s="178" t="s">
        <v>186</v>
      </c>
      <c r="X63" s="179" t="s">
        <v>186</v>
      </c>
      <c r="Y63" s="179" t="s">
        <v>186</v>
      </c>
      <c r="Z63" s="179" t="s">
        <v>186</v>
      </c>
      <c r="AA63" s="179"/>
      <c r="AB63" s="179"/>
      <c r="AC63" s="180" t="s">
        <v>186</v>
      </c>
      <c r="AD63" s="178" t="s">
        <v>186</v>
      </c>
      <c r="AE63" s="179" t="s">
        <v>186</v>
      </c>
      <c r="AF63" s="179" t="s">
        <v>186</v>
      </c>
      <c r="AG63" s="179" t="s">
        <v>186</v>
      </c>
      <c r="AH63" s="179"/>
      <c r="AI63" s="179"/>
      <c r="AJ63" s="180" t="s">
        <v>186</v>
      </c>
      <c r="AK63" s="178" t="s">
        <v>186</v>
      </c>
      <c r="AL63" s="179" t="s">
        <v>186</v>
      </c>
      <c r="AM63" s="179" t="s">
        <v>186</v>
      </c>
      <c r="AN63" s="179" t="s">
        <v>186</v>
      </c>
      <c r="AO63" s="179"/>
      <c r="AP63" s="179"/>
      <c r="AQ63" s="180" t="s">
        <v>186</v>
      </c>
      <c r="AR63" s="178" t="s">
        <v>186</v>
      </c>
      <c r="AS63" s="179" t="s">
        <v>186</v>
      </c>
      <c r="AT63" s="179" t="s">
        <v>186</v>
      </c>
      <c r="AU63" s="179" t="s">
        <v>186</v>
      </c>
      <c r="AV63" s="179"/>
      <c r="AW63" s="179"/>
      <c r="AX63" s="180" t="s">
        <v>186</v>
      </c>
      <c r="AY63" s="178"/>
      <c r="AZ63" s="179"/>
      <c r="BA63" s="181"/>
      <c r="BB63" s="634"/>
      <c r="BC63" s="635"/>
      <c r="BD63" s="595"/>
      <c r="BE63" s="596"/>
      <c r="BF63" s="597"/>
      <c r="BG63" s="598"/>
      <c r="BH63" s="598"/>
      <c r="BI63" s="598"/>
      <c r="BJ63" s="599"/>
    </row>
    <row r="64" spans="2:62" ht="20.25" customHeight="1">
      <c r="B64" s="636"/>
      <c r="C64" s="649"/>
      <c r="D64" s="650"/>
      <c r="E64" s="165"/>
      <c r="F64" s="166" t="str">
        <f>C63</f>
        <v>看護職員</v>
      </c>
      <c r="G64" s="165"/>
      <c r="H64" s="166" t="str">
        <f>I63</f>
        <v>A</v>
      </c>
      <c r="I64" s="651"/>
      <c r="J64" s="652"/>
      <c r="K64" s="653"/>
      <c r="L64" s="654"/>
      <c r="M64" s="654"/>
      <c r="N64" s="650"/>
      <c r="O64" s="628"/>
      <c r="P64" s="629"/>
      <c r="Q64" s="629"/>
      <c r="R64" s="629"/>
      <c r="S64" s="630"/>
      <c r="T64" s="182" t="s">
        <v>135</v>
      </c>
      <c r="U64" s="183"/>
      <c r="V64" s="18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646">
        <f>IF($BE$3="４週",SUM(W64:AX64),IF($BE$3="暦月",SUM(W64:BA64),""))</f>
        <v>160.00000000000003</v>
      </c>
      <c r="BC64" s="647"/>
      <c r="BD64" s="648">
        <f>IF($BE$3="４週",BB64/4,IF($BE$3="暦月",(BB64/($BE$8/7)),""))</f>
        <v>40.000000000000007</v>
      </c>
      <c r="BE64" s="647"/>
      <c r="BF64" s="643"/>
      <c r="BG64" s="644"/>
      <c r="BH64" s="644"/>
      <c r="BI64" s="644"/>
      <c r="BJ64" s="645"/>
    </row>
    <row r="65" spans="2:62" ht="20.25" customHeight="1">
      <c r="B65" s="614">
        <f>B63+1</f>
        <v>26</v>
      </c>
      <c r="C65" s="616" t="s">
        <v>205</v>
      </c>
      <c r="D65" s="617"/>
      <c r="E65" s="165"/>
      <c r="F65" s="166"/>
      <c r="G65" s="165"/>
      <c r="H65" s="166"/>
      <c r="I65" s="620" t="s">
        <v>171</v>
      </c>
      <c r="J65" s="621"/>
      <c r="K65" s="624" t="s">
        <v>180</v>
      </c>
      <c r="L65" s="625"/>
      <c r="M65" s="625"/>
      <c r="N65" s="617"/>
      <c r="O65" s="628" t="s">
        <v>213</v>
      </c>
      <c r="P65" s="629"/>
      <c r="Q65" s="629"/>
      <c r="R65" s="629"/>
      <c r="S65" s="630"/>
      <c r="T65" s="185" t="s">
        <v>134</v>
      </c>
      <c r="U65" s="186"/>
      <c r="V65" s="187"/>
      <c r="W65" s="178" t="s">
        <v>184</v>
      </c>
      <c r="X65" s="179" t="s">
        <v>184</v>
      </c>
      <c r="Y65" s="179" t="s">
        <v>184</v>
      </c>
      <c r="Z65" s="179" t="s">
        <v>184</v>
      </c>
      <c r="AA65" s="179"/>
      <c r="AB65" s="179"/>
      <c r="AC65" s="180" t="s">
        <v>184</v>
      </c>
      <c r="AD65" s="178" t="s">
        <v>184</v>
      </c>
      <c r="AE65" s="179" t="s">
        <v>184</v>
      </c>
      <c r="AF65" s="179" t="s">
        <v>184</v>
      </c>
      <c r="AG65" s="179" t="s">
        <v>184</v>
      </c>
      <c r="AH65" s="179"/>
      <c r="AI65" s="179"/>
      <c r="AJ65" s="180" t="s">
        <v>184</v>
      </c>
      <c r="AK65" s="178" t="s">
        <v>184</v>
      </c>
      <c r="AL65" s="179" t="s">
        <v>184</v>
      </c>
      <c r="AM65" s="179" t="s">
        <v>184</v>
      </c>
      <c r="AN65" s="179" t="s">
        <v>184</v>
      </c>
      <c r="AO65" s="179"/>
      <c r="AP65" s="179"/>
      <c r="AQ65" s="180" t="s">
        <v>184</v>
      </c>
      <c r="AR65" s="178" t="s">
        <v>184</v>
      </c>
      <c r="AS65" s="179" t="s">
        <v>184</v>
      </c>
      <c r="AT65" s="179" t="s">
        <v>184</v>
      </c>
      <c r="AU65" s="179" t="s">
        <v>184</v>
      </c>
      <c r="AV65" s="179"/>
      <c r="AW65" s="179"/>
      <c r="AX65" s="180" t="s">
        <v>184</v>
      </c>
      <c r="AY65" s="178"/>
      <c r="AZ65" s="179"/>
      <c r="BA65" s="181"/>
      <c r="BB65" s="634"/>
      <c r="BC65" s="635"/>
      <c r="BD65" s="595"/>
      <c r="BE65" s="596"/>
      <c r="BF65" s="597"/>
      <c r="BG65" s="598"/>
      <c r="BH65" s="598"/>
      <c r="BI65" s="598"/>
      <c r="BJ65" s="599"/>
    </row>
    <row r="66" spans="2:62" ht="20.25" customHeight="1">
      <c r="B66" s="636"/>
      <c r="C66" s="649"/>
      <c r="D66" s="650"/>
      <c r="E66" s="165"/>
      <c r="F66" s="166" t="str">
        <f>C65</f>
        <v>看護職員</v>
      </c>
      <c r="G66" s="165"/>
      <c r="H66" s="166" t="str">
        <f>I65</f>
        <v>A</v>
      </c>
      <c r="I66" s="651"/>
      <c r="J66" s="652"/>
      <c r="K66" s="653"/>
      <c r="L66" s="654"/>
      <c r="M66" s="654"/>
      <c r="N66" s="650"/>
      <c r="O66" s="628"/>
      <c r="P66" s="629"/>
      <c r="Q66" s="629"/>
      <c r="R66" s="629"/>
      <c r="S66" s="630"/>
      <c r="T66" s="182" t="s">
        <v>135</v>
      </c>
      <c r="U66" s="183"/>
      <c r="V66" s="18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646">
        <f>IF($BE$3="４週",SUM(W66:AX66),IF($BE$3="暦月",SUM(W66:BA66),""))</f>
        <v>160</v>
      </c>
      <c r="BC66" s="647"/>
      <c r="BD66" s="648">
        <f>IF($BE$3="４週",BB66/4,IF($BE$3="暦月",(BB66/($BE$8/7)),""))</f>
        <v>40</v>
      </c>
      <c r="BE66" s="647"/>
      <c r="BF66" s="643"/>
      <c r="BG66" s="644"/>
      <c r="BH66" s="644"/>
      <c r="BI66" s="644"/>
      <c r="BJ66" s="645"/>
    </row>
    <row r="67" spans="2:62" ht="20.25" customHeight="1">
      <c r="B67" s="614">
        <f>B65+1</f>
        <v>27</v>
      </c>
      <c r="C67" s="616" t="s">
        <v>214</v>
      </c>
      <c r="D67" s="617"/>
      <c r="E67" s="165"/>
      <c r="F67" s="166"/>
      <c r="G67" s="165"/>
      <c r="H67" s="166"/>
      <c r="I67" s="620" t="s">
        <v>171</v>
      </c>
      <c r="J67" s="621"/>
      <c r="K67" s="624" t="s">
        <v>214</v>
      </c>
      <c r="L67" s="625"/>
      <c r="M67" s="625"/>
      <c r="N67" s="617"/>
      <c r="O67" s="628" t="s">
        <v>215</v>
      </c>
      <c r="P67" s="629"/>
      <c r="Q67" s="629"/>
      <c r="R67" s="629"/>
      <c r="S67" s="630"/>
      <c r="T67" s="185" t="s">
        <v>134</v>
      </c>
      <c r="U67" s="186"/>
      <c r="V67" s="187"/>
      <c r="W67" s="178" t="s">
        <v>174</v>
      </c>
      <c r="X67" s="179"/>
      <c r="Y67" s="179"/>
      <c r="Z67" s="179" t="s">
        <v>174</v>
      </c>
      <c r="AA67" s="179" t="s">
        <v>174</v>
      </c>
      <c r="AB67" s="179" t="s">
        <v>174</v>
      </c>
      <c r="AC67" s="180" t="s">
        <v>174</v>
      </c>
      <c r="AD67" s="178" t="s">
        <v>174</v>
      </c>
      <c r="AE67" s="179"/>
      <c r="AF67" s="179"/>
      <c r="AG67" s="179" t="s">
        <v>174</v>
      </c>
      <c r="AH67" s="179" t="s">
        <v>174</v>
      </c>
      <c r="AI67" s="179" t="s">
        <v>174</v>
      </c>
      <c r="AJ67" s="180" t="s">
        <v>174</v>
      </c>
      <c r="AK67" s="178" t="s">
        <v>174</v>
      </c>
      <c r="AL67" s="179"/>
      <c r="AM67" s="179"/>
      <c r="AN67" s="179" t="s">
        <v>174</v>
      </c>
      <c r="AO67" s="179" t="s">
        <v>174</v>
      </c>
      <c r="AP67" s="179" t="s">
        <v>174</v>
      </c>
      <c r="AQ67" s="180" t="s">
        <v>174</v>
      </c>
      <c r="AR67" s="178" t="s">
        <v>174</v>
      </c>
      <c r="AS67" s="179"/>
      <c r="AT67" s="179"/>
      <c r="AU67" s="179" t="s">
        <v>174</v>
      </c>
      <c r="AV67" s="179" t="s">
        <v>174</v>
      </c>
      <c r="AW67" s="179" t="s">
        <v>174</v>
      </c>
      <c r="AX67" s="180" t="s">
        <v>174</v>
      </c>
      <c r="AY67" s="178"/>
      <c r="AZ67" s="179"/>
      <c r="BA67" s="181"/>
      <c r="BB67" s="634"/>
      <c r="BC67" s="635"/>
      <c r="BD67" s="595"/>
      <c r="BE67" s="596"/>
      <c r="BF67" s="597"/>
      <c r="BG67" s="598"/>
      <c r="BH67" s="598"/>
      <c r="BI67" s="598"/>
      <c r="BJ67" s="599"/>
    </row>
    <row r="68" spans="2:62" ht="20.25" customHeight="1">
      <c r="B68" s="636"/>
      <c r="C68" s="649"/>
      <c r="D68" s="650"/>
      <c r="E68" s="165"/>
      <c r="F68" s="166" t="str">
        <f>C67</f>
        <v>理学療法士</v>
      </c>
      <c r="G68" s="165"/>
      <c r="H68" s="166" t="str">
        <f>I67</f>
        <v>A</v>
      </c>
      <c r="I68" s="651"/>
      <c r="J68" s="652"/>
      <c r="K68" s="653"/>
      <c r="L68" s="654"/>
      <c r="M68" s="654"/>
      <c r="N68" s="650"/>
      <c r="O68" s="628"/>
      <c r="P68" s="629"/>
      <c r="Q68" s="629"/>
      <c r="R68" s="629"/>
      <c r="S68" s="630"/>
      <c r="T68" s="182" t="s">
        <v>135</v>
      </c>
      <c r="U68" s="183"/>
      <c r="V68" s="18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646">
        <f>IF($BE$3="４週",SUM(W68:AX68),IF($BE$3="暦月",SUM(W68:BA68),""))</f>
        <v>160</v>
      </c>
      <c r="BC68" s="647"/>
      <c r="BD68" s="648">
        <f>IF($BE$3="４週",BB68/4,IF($BE$3="暦月",(BB68/($BE$8/7)),""))</f>
        <v>40</v>
      </c>
      <c r="BE68" s="647"/>
      <c r="BF68" s="643"/>
      <c r="BG68" s="644"/>
      <c r="BH68" s="644"/>
      <c r="BI68" s="644"/>
      <c r="BJ68" s="645"/>
    </row>
    <row r="69" spans="2:62" ht="20.25" customHeight="1">
      <c r="B69" s="614">
        <f>B67+1</f>
        <v>28</v>
      </c>
      <c r="C69" s="616" t="s">
        <v>216</v>
      </c>
      <c r="D69" s="617"/>
      <c r="E69" s="165"/>
      <c r="F69" s="166"/>
      <c r="G69" s="165"/>
      <c r="H69" s="166"/>
      <c r="I69" s="620" t="s">
        <v>171</v>
      </c>
      <c r="J69" s="621"/>
      <c r="K69" s="624" t="s">
        <v>216</v>
      </c>
      <c r="L69" s="625"/>
      <c r="M69" s="625"/>
      <c r="N69" s="617"/>
      <c r="O69" s="628" t="s">
        <v>217</v>
      </c>
      <c r="P69" s="629"/>
      <c r="Q69" s="629"/>
      <c r="R69" s="629"/>
      <c r="S69" s="630"/>
      <c r="T69" s="185" t="s">
        <v>134</v>
      </c>
      <c r="U69" s="186"/>
      <c r="V69" s="187"/>
      <c r="W69" s="178" t="s">
        <v>174</v>
      </c>
      <c r="X69" s="179" t="s">
        <v>174</v>
      </c>
      <c r="Y69" s="179" t="s">
        <v>174</v>
      </c>
      <c r="Z69" s="179" t="s">
        <v>174</v>
      </c>
      <c r="AA69" s="179"/>
      <c r="AB69" s="179"/>
      <c r="AC69" s="180" t="s">
        <v>174</v>
      </c>
      <c r="AD69" s="178" t="s">
        <v>174</v>
      </c>
      <c r="AE69" s="179" t="s">
        <v>174</v>
      </c>
      <c r="AF69" s="179" t="s">
        <v>174</v>
      </c>
      <c r="AG69" s="179" t="s">
        <v>174</v>
      </c>
      <c r="AH69" s="179"/>
      <c r="AI69" s="179"/>
      <c r="AJ69" s="180" t="s">
        <v>174</v>
      </c>
      <c r="AK69" s="178" t="s">
        <v>174</v>
      </c>
      <c r="AL69" s="179" t="s">
        <v>174</v>
      </c>
      <c r="AM69" s="179" t="s">
        <v>174</v>
      </c>
      <c r="AN69" s="179" t="s">
        <v>174</v>
      </c>
      <c r="AO69" s="179"/>
      <c r="AP69" s="179"/>
      <c r="AQ69" s="180" t="s">
        <v>174</v>
      </c>
      <c r="AR69" s="178" t="s">
        <v>174</v>
      </c>
      <c r="AS69" s="179" t="s">
        <v>174</v>
      </c>
      <c r="AT69" s="179" t="s">
        <v>174</v>
      </c>
      <c r="AU69" s="179" t="s">
        <v>174</v>
      </c>
      <c r="AV69" s="179"/>
      <c r="AW69" s="179"/>
      <c r="AX69" s="180" t="s">
        <v>174</v>
      </c>
      <c r="AY69" s="178"/>
      <c r="AZ69" s="179"/>
      <c r="BA69" s="181"/>
      <c r="BB69" s="634"/>
      <c r="BC69" s="635"/>
      <c r="BD69" s="595"/>
      <c r="BE69" s="596"/>
      <c r="BF69" s="597"/>
      <c r="BG69" s="598"/>
      <c r="BH69" s="598"/>
      <c r="BI69" s="598"/>
      <c r="BJ69" s="599"/>
    </row>
    <row r="70" spans="2:62" ht="20.25" customHeight="1">
      <c r="B70" s="636"/>
      <c r="C70" s="649"/>
      <c r="D70" s="650"/>
      <c r="E70" s="165"/>
      <c r="F70" s="166" t="str">
        <f>C69</f>
        <v>作業療法士</v>
      </c>
      <c r="G70" s="165"/>
      <c r="H70" s="166" t="str">
        <f>I69</f>
        <v>A</v>
      </c>
      <c r="I70" s="651"/>
      <c r="J70" s="652"/>
      <c r="K70" s="653"/>
      <c r="L70" s="654"/>
      <c r="M70" s="654"/>
      <c r="N70" s="650"/>
      <c r="O70" s="628"/>
      <c r="P70" s="629"/>
      <c r="Q70" s="629"/>
      <c r="R70" s="629"/>
      <c r="S70" s="630"/>
      <c r="T70" s="182" t="s">
        <v>135</v>
      </c>
      <c r="U70" s="183"/>
      <c r="V70" s="18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646">
        <f>IF($BE$3="４週",SUM(W70:AX70),IF($BE$3="暦月",SUM(W70:BA70),""))</f>
        <v>160</v>
      </c>
      <c r="BC70" s="647"/>
      <c r="BD70" s="648">
        <f>IF($BE$3="４週",BB70/4,IF($BE$3="暦月",(BB70/($BE$8/7)),""))</f>
        <v>40</v>
      </c>
      <c r="BE70" s="647"/>
      <c r="BF70" s="643"/>
      <c r="BG70" s="644"/>
      <c r="BH70" s="644"/>
      <c r="BI70" s="644"/>
      <c r="BJ70" s="645"/>
    </row>
    <row r="71" spans="2:62" ht="20.25" customHeight="1">
      <c r="B71" s="614">
        <f>B69+1</f>
        <v>29</v>
      </c>
      <c r="C71" s="616" t="s">
        <v>218</v>
      </c>
      <c r="D71" s="617"/>
      <c r="E71" s="165"/>
      <c r="F71" s="166"/>
      <c r="G71" s="165"/>
      <c r="H71" s="166"/>
      <c r="I71" s="620" t="s">
        <v>171</v>
      </c>
      <c r="J71" s="621"/>
      <c r="K71" s="624" t="s">
        <v>218</v>
      </c>
      <c r="L71" s="625"/>
      <c r="M71" s="625"/>
      <c r="N71" s="617"/>
      <c r="O71" s="628" t="s">
        <v>219</v>
      </c>
      <c r="P71" s="629"/>
      <c r="Q71" s="629"/>
      <c r="R71" s="629"/>
      <c r="S71" s="630"/>
      <c r="T71" s="185" t="s">
        <v>134</v>
      </c>
      <c r="U71" s="186"/>
      <c r="V71" s="187"/>
      <c r="W71" s="178"/>
      <c r="X71" s="179" t="s">
        <v>174</v>
      </c>
      <c r="Y71" s="179" t="s">
        <v>174</v>
      </c>
      <c r="Z71" s="179"/>
      <c r="AA71" s="179" t="s">
        <v>174</v>
      </c>
      <c r="AB71" s="179" t="s">
        <v>174</v>
      </c>
      <c r="AC71" s="180" t="s">
        <v>174</v>
      </c>
      <c r="AD71" s="178"/>
      <c r="AE71" s="179" t="s">
        <v>174</v>
      </c>
      <c r="AF71" s="179" t="s">
        <v>174</v>
      </c>
      <c r="AG71" s="179"/>
      <c r="AH71" s="179" t="s">
        <v>174</v>
      </c>
      <c r="AI71" s="179" t="s">
        <v>174</v>
      </c>
      <c r="AJ71" s="180" t="s">
        <v>174</v>
      </c>
      <c r="AK71" s="178"/>
      <c r="AL71" s="179" t="s">
        <v>174</v>
      </c>
      <c r="AM71" s="179" t="s">
        <v>174</v>
      </c>
      <c r="AN71" s="179"/>
      <c r="AO71" s="179" t="s">
        <v>174</v>
      </c>
      <c r="AP71" s="179" t="s">
        <v>174</v>
      </c>
      <c r="AQ71" s="180" t="s">
        <v>174</v>
      </c>
      <c r="AR71" s="178"/>
      <c r="AS71" s="179" t="s">
        <v>174</v>
      </c>
      <c r="AT71" s="179" t="s">
        <v>174</v>
      </c>
      <c r="AU71" s="179"/>
      <c r="AV71" s="179" t="s">
        <v>174</v>
      </c>
      <c r="AW71" s="179" t="s">
        <v>174</v>
      </c>
      <c r="AX71" s="180" t="s">
        <v>174</v>
      </c>
      <c r="AY71" s="178"/>
      <c r="AZ71" s="179"/>
      <c r="BA71" s="181"/>
      <c r="BB71" s="634"/>
      <c r="BC71" s="635"/>
      <c r="BD71" s="595"/>
      <c r="BE71" s="596"/>
      <c r="BF71" s="597"/>
      <c r="BG71" s="598"/>
      <c r="BH71" s="598"/>
      <c r="BI71" s="598"/>
      <c r="BJ71" s="599"/>
    </row>
    <row r="72" spans="2:62" ht="20.25" customHeight="1">
      <c r="B72" s="636"/>
      <c r="C72" s="637"/>
      <c r="D72" s="638"/>
      <c r="E72" s="188"/>
      <c r="F72" s="189" t="str">
        <f>C71</f>
        <v>言語聴覚士</v>
      </c>
      <c r="G72" s="188"/>
      <c r="H72" s="189" t="str">
        <f>I71</f>
        <v>A</v>
      </c>
      <c r="I72" s="639"/>
      <c r="J72" s="640"/>
      <c r="K72" s="641"/>
      <c r="L72" s="642"/>
      <c r="M72" s="642"/>
      <c r="N72" s="638"/>
      <c r="O72" s="628"/>
      <c r="P72" s="629"/>
      <c r="Q72" s="629"/>
      <c r="R72" s="629"/>
      <c r="S72" s="630"/>
      <c r="T72" s="182" t="s">
        <v>135</v>
      </c>
      <c r="U72" s="183"/>
      <c r="V72" s="18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611">
        <f>IF($BE$3="４週",SUM(W72:AX72),IF($BE$3="暦月",SUM(W72:BA72),""))</f>
        <v>160</v>
      </c>
      <c r="BC72" s="612"/>
      <c r="BD72" s="613">
        <f>IF($BE$3="４週",BB72/4,IF($BE$3="暦月",(BB72/($BE$8/7)),""))</f>
        <v>40</v>
      </c>
      <c r="BE72" s="612"/>
      <c r="BF72" s="608"/>
      <c r="BG72" s="609"/>
      <c r="BH72" s="609"/>
      <c r="BI72" s="609"/>
      <c r="BJ72" s="610"/>
    </row>
    <row r="73" spans="2:62" ht="20.25" customHeight="1">
      <c r="B73" s="614">
        <f>B71+1</f>
        <v>30</v>
      </c>
      <c r="C73" s="616"/>
      <c r="D73" s="617"/>
      <c r="E73" s="173"/>
      <c r="F73" s="174"/>
      <c r="G73" s="173"/>
      <c r="H73" s="174"/>
      <c r="I73" s="620"/>
      <c r="J73" s="621"/>
      <c r="K73" s="624"/>
      <c r="L73" s="625"/>
      <c r="M73" s="625"/>
      <c r="N73" s="617"/>
      <c r="O73" s="628"/>
      <c r="P73" s="629"/>
      <c r="Q73" s="629"/>
      <c r="R73" s="629"/>
      <c r="S73" s="630"/>
      <c r="T73" s="230" t="s">
        <v>134</v>
      </c>
      <c r="U73" s="231"/>
      <c r="V73" s="232"/>
      <c r="W73" s="178"/>
      <c r="X73" s="179"/>
      <c r="Y73" s="179"/>
      <c r="Z73" s="179"/>
      <c r="AA73" s="179"/>
      <c r="AB73" s="179"/>
      <c r="AC73" s="180"/>
      <c r="AD73" s="178"/>
      <c r="AE73" s="179"/>
      <c r="AF73" s="179"/>
      <c r="AG73" s="179"/>
      <c r="AH73" s="179"/>
      <c r="AI73" s="179"/>
      <c r="AJ73" s="180"/>
      <c r="AK73" s="178"/>
      <c r="AL73" s="179"/>
      <c r="AM73" s="179"/>
      <c r="AN73" s="179"/>
      <c r="AO73" s="179"/>
      <c r="AP73" s="179"/>
      <c r="AQ73" s="180"/>
      <c r="AR73" s="178"/>
      <c r="AS73" s="179"/>
      <c r="AT73" s="179"/>
      <c r="AU73" s="179"/>
      <c r="AV73" s="179"/>
      <c r="AW73" s="179"/>
      <c r="AX73" s="180"/>
      <c r="AY73" s="178"/>
      <c r="AZ73" s="179"/>
      <c r="BA73" s="181"/>
      <c r="BB73" s="634"/>
      <c r="BC73" s="635"/>
      <c r="BD73" s="595"/>
      <c r="BE73" s="596"/>
      <c r="BF73" s="597"/>
      <c r="BG73" s="598"/>
      <c r="BH73" s="598"/>
      <c r="BI73" s="598"/>
      <c r="BJ73" s="599"/>
    </row>
    <row r="74" spans="2:62" ht="20.25" customHeight="1" thickBot="1">
      <c r="B74" s="615"/>
      <c r="C74" s="618"/>
      <c r="D74" s="619"/>
      <c r="E74" s="190"/>
      <c r="F74" s="191">
        <f>C74</f>
        <v>0</v>
      </c>
      <c r="G74" s="190"/>
      <c r="H74" s="191">
        <f>I74</f>
        <v>0</v>
      </c>
      <c r="I74" s="622"/>
      <c r="J74" s="623"/>
      <c r="K74" s="626"/>
      <c r="L74" s="627"/>
      <c r="M74" s="627"/>
      <c r="N74" s="619"/>
      <c r="O74" s="631"/>
      <c r="P74" s="632"/>
      <c r="Q74" s="632"/>
      <c r="R74" s="632"/>
      <c r="S74" s="633"/>
      <c r="T74" s="192" t="s">
        <v>135</v>
      </c>
      <c r="U74" s="193"/>
      <c r="V74" s="194"/>
      <c r="W74" s="195" t="str">
        <f>IF(W73="","",VLOOKUP(W73,'【記載例】シフト記号表（勤務時間帯）'!$C$6:$L$47,10,FALSE))</f>
        <v/>
      </c>
      <c r="X74" s="196" t="str">
        <f>IF(X73="","",VLOOKUP(X73,'【記載例】シフト記号表（勤務時間帯）'!$C$6:$L$47,10,FALSE))</f>
        <v/>
      </c>
      <c r="Y74" s="196" t="str">
        <f>IF(Y73="","",VLOOKUP(Y73,'【記載例】シフト記号表（勤務時間帯）'!$C$6:$L$47,10,FALSE))</f>
        <v/>
      </c>
      <c r="Z74" s="196" t="str">
        <f>IF(Z73="","",VLOOKUP(Z73,'【記載例】シフト記号表（勤務時間帯）'!$C$6:$L$47,10,FALSE))</f>
        <v/>
      </c>
      <c r="AA74" s="196" t="str">
        <f>IF(AA73="","",VLOOKUP(AA73,'【記載例】シフト記号表（勤務時間帯）'!$C$6:$L$47,10,FALSE))</f>
        <v/>
      </c>
      <c r="AB74" s="196" t="str">
        <f>IF(AB73="","",VLOOKUP(AB73,'【記載例】シフト記号表（勤務時間帯）'!$C$6:$L$47,10,FALSE))</f>
        <v/>
      </c>
      <c r="AC74" s="197" t="str">
        <f>IF(AC73="","",VLOOKUP(AC73,'【記載例】シフト記号表（勤務時間帯）'!$C$6:$L$47,10,FALSE))</f>
        <v/>
      </c>
      <c r="AD74" s="195" t="str">
        <f>IF(AD73="","",VLOOKUP(AD73,'【記載例】シフト記号表（勤務時間帯）'!$C$6:$L$47,10,FALSE))</f>
        <v/>
      </c>
      <c r="AE74" s="196" t="str">
        <f>IF(AE73="","",VLOOKUP(AE73,'【記載例】シフト記号表（勤務時間帯）'!$C$6:$L$47,10,FALSE))</f>
        <v/>
      </c>
      <c r="AF74" s="196" t="str">
        <f>IF(AF73="","",VLOOKUP(AF73,'【記載例】シフト記号表（勤務時間帯）'!$C$6:$L$47,10,FALSE))</f>
        <v/>
      </c>
      <c r="AG74" s="196" t="str">
        <f>IF(AG73="","",VLOOKUP(AG73,'【記載例】シフト記号表（勤務時間帯）'!$C$6:$L$47,10,FALSE))</f>
        <v/>
      </c>
      <c r="AH74" s="196" t="str">
        <f>IF(AH73="","",VLOOKUP(AH73,'【記載例】シフト記号表（勤務時間帯）'!$C$6:$L$47,10,FALSE))</f>
        <v/>
      </c>
      <c r="AI74" s="196" t="str">
        <f>IF(AI73="","",VLOOKUP(AI73,'【記載例】シフト記号表（勤務時間帯）'!$C$6:$L$47,10,FALSE))</f>
        <v/>
      </c>
      <c r="AJ74" s="197" t="str">
        <f>IF(AJ73="","",VLOOKUP(AJ73,'【記載例】シフト記号表（勤務時間帯）'!$C$6:$L$47,10,FALSE))</f>
        <v/>
      </c>
      <c r="AK74" s="195" t="str">
        <f>IF(AK73="","",VLOOKUP(AK73,'【記載例】シフト記号表（勤務時間帯）'!$C$6:$L$47,10,FALSE))</f>
        <v/>
      </c>
      <c r="AL74" s="196" t="str">
        <f>IF(AL73="","",VLOOKUP(AL73,'【記載例】シフト記号表（勤務時間帯）'!$C$6:$L$47,10,FALSE))</f>
        <v/>
      </c>
      <c r="AM74" s="196" t="str">
        <f>IF(AM73="","",VLOOKUP(AM73,'【記載例】シフト記号表（勤務時間帯）'!$C$6:$L$47,10,FALSE))</f>
        <v/>
      </c>
      <c r="AN74" s="196" t="str">
        <f>IF(AN73="","",VLOOKUP(AN73,'【記載例】シフト記号表（勤務時間帯）'!$C$6:$L$47,10,FALSE))</f>
        <v/>
      </c>
      <c r="AO74" s="196" t="str">
        <f>IF(AO73="","",VLOOKUP(AO73,'【記載例】シフト記号表（勤務時間帯）'!$C$6:$L$47,10,FALSE))</f>
        <v/>
      </c>
      <c r="AP74" s="196" t="str">
        <f>IF(AP73="","",VLOOKUP(AP73,'【記載例】シフト記号表（勤務時間帯）'!$C$6:$L$47,10,FALSE))</f>
        <v/>
      </c>
      <c r="AQ74" s="197" t="str">
        <f>IF(AQ73="","",VLOOKUP(AQ73,'【記載例】シフト記号表（勤務時間帯）'!$C$6:$L$47,10,FALSE))</f>
        <v/>
      </c>
      <c r="AR74" s="195" t="str">
        <f>IF(AR73="","",VLOOKUP(AR73,'【記載例】シフト記号表（勤務時間帯）'!$C$6:$L$47,10,FALSE))</f>
        <v/>
      </c>
      <c r="AS74" s="196" t="str">
        <f>IF(AS73="","",VLOOKUP(AS73,'【記載例】シフト記号表（勤務時間帯）'!$C$6:$L$47,10,FALSE))</f>
        <v/>
      </c>
      <c r="AT74" s="196" t="str">
        <f>IF(AT73="","",VLOOKUP(AT73,'【記載例】シフト記号表（勤務時間帯）'!$C$6:$L$47,10,FALSE))</f>
        <v/>
      </c>
      <c r="AU74" s="196" t="str">
        <f>IF(AU73="","",VLOOKUP(AU73,'【記載例】シフト記号表（勤務時間帯）'!$C$6:$L$47,10,FALSE))</f>
        <v/>
      </c>
      <c r="AV74" s="196" t="str">
        <f>IF(AV73="","",VLOOKUP(AV73,'【記載例】シフト記号表（勤務時間帯）'!$C$6:$L$47,10,FALSE))</f>
        <v/>
      </c>
      <c r="AW74" s="196" t="str">
        <f>IF(AW73="","",VLOOKUP(AW73,'【記載例】シフト記号表（勤務時間帯）'!$C$6:$L$47,10,FALSE))</f>
        <v/>
      </c>
      <c r="AX74" s="197" t="str">
        <f>IF(AX73="","",VLOOKUP(AX73,'【記載例】シフト記号表（勤務時間帯）'!$C$6:$L$47,10,FALSE))</f>
        <v/>
      </c>
      <c r="AY74" s="195" t="str">
        <f>IF(AY73="","",VLOOKUP(AY73,'【記載例】シフト記号表（勤務時間帯）'!$C$6:$L$47,10,FALSE))</f>
        <v/>
      </c>
      <c r="AZ74" s="196" t="str">
        <f>IF(AZ73="","",VLOOKUP(AZ73,'【記載例】シフト記号表（勤務時間帯）'!$C$6:$L$47,10,FALSE))</f>
        <v/>
      </c>
      <c r="BA74" s="233" t="str">
        <f>IF(BA73="","",VLOOKUP(BA73,'【記載例】シフト記号表（勤務時間帯）'!$C$6:$L$47,10,FALSE))</f>
        <v/>
      </c>
      <c r="BB74" s="603">
        <f>IF($BE$3="４週",SUM(W74:AX74),IF($BE$3="暦月",SUM(W74:BA74),""))</f>
        <v>0</v>
      </c>
      <c r="BC74" s="604"/>
      <c r="BD74" s="605">
        <f>IF($BE$3="４週",BB74/4,IF($BE$3="暦月",(BB74/($BE$8/7)),""))</f>
        <v>0</v>
      </c>
      <c r="BE74" s="604"/>
      <c r="BF74" s="600"/>
      <c r="BG74" s="601"/>
      <c r="BH74" s="601"/>
      <c r="BI74" s="601"/>
      <c r="BJ74" s="602"/>
    </row>
    <row r="75" spans="2:62" ht="20.25" customHeight="1">
      <c r="B75" s="198"/>
      <c r="C75" s="199"/>
      <c r="D75" s="199"/>
      <c r="E75" s="199"/>
      <c r="F75" s="199"/>
      <c r="G75" s="199"/>
      <c r="H75" s="199"/>
      <c r="I75" s="200"/>
      <c r="J75" s="200"/>
      <c r="K75" s="199"/>
      <c r="L75" s="199"/>
      <c r="M75" s="199"/>
      <c r="N75" s="199"/>
      <c r="O75" s="201"/>
      <c r="P75" s="201"/>
      <c r="Q75" s="201"/>
      <c r="R75" s="202"/>
      <c r="S75" s="202"/>
      <c r="T75" s="202"/>
      <c r="U75" s="203"/>
      <c r="V75" s="204"/>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6"/>
      <c r="BE75" s="206"/>
      <c r="BF75" s="201"/>
      <c r="BG75" s="201"/>
      <c r="BH75" s="201"/>
      <c r="BI75" s="201"/>
      <c r="BJ75" s="201"/>
    </row>
    <row r="76" spans="2:62" ht="20.25" customHeight="1">
      <c r="B76" s="198"/>
      <c r="C76" s="199"/>
      <c r="D76" s="199"/>
      <c r="E76" s="199"/>
      <c r="F76" s="199"/>
      <c r="G76" s="199"/>
      <c r="H76" s="199"/>
      <c r="I76" s="207"/>
      <c r="J76" s="208" t="s">
        <v>136</v>
      </c>
      <c r="K76" s="208"/>
      <c r="L76" s="208"/>
      <c r="M76" s="208"/>
      <c r="N76" s="208"/>
      <c r="O76" s="208"/>
      <c r="P76" s="208"/>
      <c r="Q76" s="208"/>
      <c r="R76" s="208"/>
      <c r="S76" s="208"/>
      <c r="T76" s="209"/>
      <c r="U76" s="208"/>
      <c r="V76" s="208"/>
      <c r="W76" s="208"/>
      <c r="X76" s="208"/>
      <c r="Y76" s="208"/>
      <c r="Z76" s="210"/>
      <c r="AA76" s="208" t="s">
        <v>137</v>
      </c>
      <c r="AB76" s="208"/>
      <c r="AC76" s="208"/>
      <c r="AD76" s="208"/>
      <c r="AE76" s="208"/>
      <c r="AF76" s="208"/>
      <c r="AG76" s="210"/>
      <c r="AH76" s="210"/>
      <c r="AI76" s="210"/>
      <c r="AJ76" s="210"/>
      <c r="AK76" s="210"/>
      <c r="AL76" s="210"/>
      <c r="AM76" s="210"/>
      <c r="AN76" s="211"/>
      <c r="AO76" s="206"/>
      <c r="AP76" s="201"/>
      <c r="AQ76" s="201"/>
      <c r="AR76" s="201"/>
      <c r="AS76" s="201"/>
      <c r="AT76" s="201"/>
    </row>
    <row r="77" spans="2:62" ht="20.25" customHeight="1">
      <c r="B77" s="198"/>
      <c r="C77" s="199"/>
      <c r="D77" s="199"/>
      <c r="E77" s="199"/>
      <c r="F77" s="199"/>
      <c r="G77" s="199"/>
      <c r="H77" s="199"/>
      <c r="I77" s="207"/>
      <c r="J77" s="208"/>
      <c r="K77" s="208"/>
      <c r="L77" s="208"/>
      <c r="M77" s="208"/>
      <c r="N77" s="208"/>
      <c r="O77" s="208"/>
      <c r="P77" s="208"/>
      <c r="Q77" s="208"/>
      <c r="R77" s="208"/>
      <c r="S77" s="208"/>
      <c r="T77" s="209"/>
      <c r="U77" s="208"/>
      <c r="V77" s="208"/>
      <c r="W77" s="208"/>
      <c r="X77" s="208"/>
      <c r="Y77" s="208"/>
      <c r="Z77" s="210"/>
      <c r="AA77" s="575" t="s">
        <v>142</v>
      </c>
      <c r="AB77" s="575"/>
      <c r="AC77" s="575" t="s">
        <v>143</v>
      </c>
      <c r="AD77" s="575"/>
      <c r="AE77" s="575"/>
      <c r="AF77" s="575"/>
      <c r="AG77" s="210"/>
      <c r="AH77" s="210"/>
      <c r="AI77" s="210"/>
      <c r="AJ77" s="210"/>
      <c r="AK77" s="210"/>
      <c r="AL77" s="210"/>
      <c r="AM77" s="210"/>
      <c r="AN77" s="211"/>
      <c r="AO77" s="206"/>
      <c r="AP77" s="606"/>
      <c r="AQ77" s="606"/>
      <c r="AR77" s="606"/>
      <c r="AS77" s="606"/>
      <c r="AT77" s="201"/>
    </row>
    <row r="78" spans="2:62" ht="20.25" customHeight="1">
      <c r="B78" s="198"/>
      <c r="C78" s="199"/>
      <c r="D78" s="199"/>
      <c r="E78" s="199"/>
      <c r="F78" s="199"/>
      <c r="G78" s="199"/>
      <c r="H78" s="199"/>
      <c r="I78" s="207"/>
      <c r="J78" s="208"/>
      <c r="K78" s="581" t="s">
        <v>138</v>
      </c>
      <c r="L78" s="581"/>
      <c r="M78" s="581" t="s">
        <v>139</v>
      </c>
      <c r="N78" s="581"/>
      <c r="O78" s="581"/>
      <c r="P78" s="581"/>
      <c r="Q78" s="208"/>
      <c r="R78" s="607" t="s">
        <v>140</v>
      </c>
      <c r="S78" s="607"/>
      <c r="T78" s="607"/>
      <c r="U78" s="607"/>
      <c r="V78" s="212"/>
      <c r="W78" s="213" t="s">
        <v>141</v>
      </c>
      <c r="X78" s="213"/>
      <c r="Y78" s="121"/>
      <c r="Z78" s="210"/>
      <c r="AA78" s="575" t="s">
        <v>147</v>
      </c>
      <c r="AB78" s="575"/>
      <c r="AC78" s="575" t="s">
        <v>148</v>
      </c>
      <c r="AD78" s="575"/>
      <c r="AE78" s="575"/>
      <c r="AF78" s="575"/>
      <c r="AG78" s="210"/>
      <c r="AH78" s="210"/>
      <c r="AI78" s="210"/>
      <c r="AJ78" s="210"/>
      <c r="AK78" s="210"/>
      <c r="AL78" s="210"/>
      <c r="AM78" s="210"/>
      <c r="AN78" s="211"/>
      <c r="AO78" s="206"/>
      <c r="AP78" s="593"/>
      <c r="AQ78" s="593"/>
      <c r="AR78" s="593"/>
      <c r="AS78" s="593"/>
      <c r="AT78" s="201"/>
    </row>
    <row r="79" spans="2:62" ht="20.25" customHeight="1">
      <c r="B79" s="198"/>
      <c r="C79" s="199"/>
      <c r="D79" s="199"/>
      <c r="E79" s="199"/>
      <c r="F79" s="199"/>
      <c r="G79" s="199"/>
      <c r="H79" s="199"/>
      <c r="I79" s="207"/>
      <c r="J79" s="208"/>
      <c r="K79" s="582"/>
      <c r="L79" s="582"/>
      <c r="M79" s="582" t="s">
        <v>144</v>
      </c>
      <c r="N79" s="582"/>
      <c r="O79" s="582" t="s">
        <v>145</v>
      </c>
      <c r="P79" s="582"/>
      <c r="Q79" s="208"/>
      <c r="R79" s="582" t="s">
        <v>144</v>
      </c>
      <c r="S79" s="582"/>
      <c r="T79" s="582" t="s">
        <v>145</v>
      </c>
      <c r="U79" s="582"/>
      <c r="V79" s="212"/>
      <c r="W79" s="213" t="s">
        <v>146</v>
      </c>
      <c r="X79" s="213"/>
      <c r="Y79" s="121"/>
      <c r="Z79" s="210"/>
      <c r="AA79" s="575" t="s">
        <v>149</v>
      </c>
      <c r="AB79" s="575"/>
      <c r="AC79" s="575" t="s">
        <v>150</v>
      </c>
      <c r="AD79" s="575"/>
      <c r="AE79" s="575"/>
      <c r="AF79" s="575"/>
      <c r="AG79" s="210"/>
      <c r="AH79" s="210"/>
      <c r="AI79" s="210"/>
      <c r="AJ79" s="210"/>
      <c r="AK79" s="210"/>
      <c r="AL79" s="210"/>
      <c r="AM79" s="210"/>
      <c r="AN79" s="211"/>
      <c r="AO79" s="206"/>
      <c r="AP79" s="594"/>
      <c r="AQ79" s="594"/>
      <c r="AR79" s="594"/>
      <c r="AS79" s="594"/>
      <c r="AT79" s="201"/>
    </row>
    <row r="80" spans="2:62" ht="20.25" customHeight="1">
      <c r="B80" s="198"/>
      <c r="C80" s="199"/>
      <c r="D80" s="199"/>
      <c r="E80" s="199"/>
      <c r="F80" s="199"/>
      <c r="G80" s="199"/>
      <c r="H80" s="199"/>
      <c r="I80" s="207"/>
      <c r="J80" s="208"/>
      <c r="K80" s="575" t="s">
        <v>147</v>
      </c>
      <c r="L80" s="575"/>
      <c r="M80" s="583">
        <f>SUMIFS($BB$15:$BB$74,$F$15:$F$74,"看護職員",$H$15:$H$74,"A")</f>
        <v>960</v>
      </c>
      <c r="N80" s="583"/>
      <c r="O80" s="584">
        <f>SUMIFS($BD$15:$BD$74,$F$15:$F$74,"看護職員",$H$15:$H$74,"A")</f>
        <v>240</v>
      </c>
      <c r="P80" s="584"/>
      <c r="Q80" s="214"/>
      <c r="R80" s="587">
        <v>0</v>
      </c>
      <c r="S80" s="587"/>
      <c r="T80" s="587">
        <v>0</v>
      </c>
      <c r="U80" s="587"/>
      <c r="V80" s="215"/>
      <c r="W80" s="591">
        <v>6</v>
      </c>
      <c r="X80" s="592"/>
      <c r="Y80" s="121"/>
      <c r="Z80" s="210"/>
      <c r="AA80" s="575" t="s">
        <v>151</v>
      </c>
      <c r="AB80" s="575"/>
      <c r="AC80" s="575" t="s">
        <v>152</v>
      </c>
      <c r="AD80" s="575"/>
      <c r="AE80" s="575"/>
      <c r="AF80" s="575"/>
      <c r="AG80" s="210"/>
      <c r="AH80" s="210"/>
      <c r="AI80" s="210"/>
      <c r="AJ80" s="210"/>
      <c r="AK80" s="210"/>
      <c r="AL80" s="210"/>
      <c r="AM80" s="210"/>
      <c r="AN80" s="211"/>
      <c r="AO80" s="206"/>
      <c r="AP80" s="216"/>
      <c r="AQ80" s="216"/>
      <c r="AR80" s="216"/>
      <c r="AS80" s="216"/>
      <c r="AT80" s="201"/>
    </row>
    <row r="81" spans="2:46" ht="20.25" customHeight="1">
      <c r="B81" s="198"/>
      <c r="C81" s="199"/>
      <c r="D81" s="199"/>
      <c r="E81" s="199"/>
      <c r="F81" s="199"/>
      <c r="G81" s="199"/>
      <c r="H81" s="199"/>
      <c r="I81" s="207"/>
      <c r="J81" s="208"/>
      <c r="K81" s="575" t="s">
        <v>149</v>
      </c>
      <c r="L81" s="575"/>
      <c r="M81" s="583">
        <f>SUMIFS($BB$15:$BB$74,$F$15:$F$74,"看護職員",$H$15:$H$74,"B")</f>
        <v>0</v>
      </c>
      <c r="N81" s="583"/>
      <c r="O81" s="584">
        <f>SUMIFS($BD$15:$BD$74,$F$15:$F$74,"看護職員",$H$15:$H$74,"B")</f>
        <v>0</v>
      </c>
      <c r="P81" s="584"/>
      <c r="Q81" s="214"/>
      <c r="R81" s="587">
        <v>0</v>
      </c>
      <c r="S81" s="587"/>
      <c r="T81" s="587">
        <v>0</v>
      </c>
      <c r="U81" s="587"/>
      <c r="V81" s="215"/>
      <c r="W81" s="591">
        <v>0</v>
      </c>
      <c r="X81" s="592"/>
      <c r="Y81" s="121"/>
      <c r="Z81" s="210"/>
      <c r="AA81" s="575" t="s">
        <v>154</v>
      </c>
      <c r="AB81" s="575"/>
      <c r="AC81" s="575" t="s">
        <v>155</v>
      </c>
      <c r="AD81" s="575"/>
      <c r="AE81" s="575"/>
      <c r="AF81" s="575"/>
      <c r="AG81" s="210"/>
      <c r="AH81" s="210"/>
      <c r="AI81" s="210"/>
      <c r="AJ81" s="210"/>
      <c r="AK81" s="210"/>
      <c r="AL81" s="210"/>
      <c r="AM81" s="210"/>
      <c r="AN81" s="211"/>
      <c r="AO81" s="206"/>
      <c r="AP81" s="201"/>
      <c r="AQ81" s="201"/>
      <c r="AR81" s="201"/>
      <c r="AS81" s="201"/>
      <c r="AT81" s="201"/>
    </row>
    <row r="82" spans="2:46" ht="20.25" customHeight="1">
      <c r="B82" s="198"/>
      <c r="C82" s="199"/>
      <c r="D82" s="199"/>
      <c r="E82" s="199"/>
      <c r="F82" s="199"/>
      <c r="G82" s="199"/>
      <c r="H82" s="199"/>
      <c r="I82" s="207"/>
      <c r="J82" s="208"/>
      <c r="K82" s="575" t="s">
        <v>151</v>
      </c>
      <c r="L82" s="575"/>
      <c r="M82" s="583">
        <f>SUMIFS($BB$15:$BB$74,$F$15:$F$74,"看護職員",$H$15:$H$74,"C")</f>
        <v>0</v>
      </c>
      <c r="N82" s="583"/>
      <c r="O82" s="584">
        <f>SUMIFS($BD$15:$BD$74,$F$15:$F$74,"看護職員",$H$15:$H$74,"C")</f>
        <v>0</v>
      </c>
      <c r="P82" s="584"/>
      <c r="Q82" s="214"/>
      <c r="R82" s="587">
        <v>0</v>
      </c>
      <c r="S82" s="587"/>
      <c r="T82" s="588">
        <v>0</v>
      </c>
      <c r="U82" s="588"/>
      <c r="V82" s="215"/>
      <c r="W82" s="589" t="s">
        <v>153</v>
      </c>
      <c r="X82" s="590"/>
      <c r="Y82" s="121"/>
      <c r="Z82" s="210"/>
      <c r="AA82" s="121"/>
      <c r="AB82" s="121"/>
      <c r="AC82" s="121"/>
      <c r="AD82" s="121"/>
      <c r="AE82" s="121"/>
      <c r="AF82" s="121"/>
      <c r="AG82" s="210"/>
      <c r="AH82" s="210"/>
      <c r="AI82" s="210"/>
      <c r="AJ82" s="210"/>
      <c r="AK82" s="210"/>
      <c r="AL82" s="210"/>
      <c r="AM82" s="210"/>
      <c r="AN82" s="211"/>
      <c r="AO82" s="206"/>
      <c r="AP82" s="201"/>
      <c r="AQ82" s="201"/>
      <c r="AR82" s="201"/>
      <c r="AS82" s="201"/>
      <c r="AT82" s="201"/>
    </row>
    <row r="83" spans="2:46" ht="20.25" customHeight="1">
      <c r="B83" s="198"/>
      <c r="C83" s="199"/>
      <c r="D83" s="199"/>
      <c r="E83" s="199"/>
      <c r="F83" s="199"/>
      <c r="G83" s="199"/>
      <c r="H83" s="199"/>
      <c r="I83" s="207"/>
      <c r="J83" s="208"/>
      <c r="K83" s="575" t="s">
        <v>154</v>
      </c>
      <c r="L83" s="575"/>
      <c r="M83" s="583">
        <f>SUMIFS($BB$15:$BB$74,$F$15:$F$74,"看護職員",$H$15:$H$74,"D")</f>
        <v>0</v>
      </c>
      <c r="N83" s="583"/>
      <c r="O83" s="584">
        <f>SUMIFS($BD$15:$BD$74,$F$15:$F$74,"看護職員",$H$15:$H$74,"D")</f>
        <v>0</v>
      </c>
      <c r="P83" s="584"/>
      <c r="Q83" s="214"/>
      <c r="R83" s="587">
        <v>0</v>
      </c>
      <c r="S83" s="587"/>
      <c r="T83" s="588">
        <v>0</v>
      </c>
      <c r="U83" s="588"/>
      <c r="V83" s="215"/>
      <c r="W83" s="589" t="s">
        <v>153</v>
      </c>
      <c r="X83" s="590"/>
      <c r="Y83" s="121"/>
      <c r="Z83" s="210"/>
      <c r="AA83" s="121"/>
      <c r="AB83" s="121"/>
      <c r="AC83" s="121"/>
      <c r="AD83" s="121"/>
      <c r="AE83" s="121"/>
      <c r="AF83" s="121"/>
      <c r="AG83" s="210"/>
      <c r="AH83" s="210"/>
      <c r="AI83" s="210"/>
      <c r="AJ83" s="210"/>
      <c r="AK83" s="210"/>
      <c r="AL83" s="210"/>
      <c r="AM83" s="210"/>
      <c r="AN83" s="211"/>
      <c r="AO83" s="206"/>
      <c r="AP83" s="201"/>
      <c r="AQ83" s="201"/>
      <c r="AR83" s="201"/>
      <c r="AS83" s="201"/>
      <c r="AT83" s="201"/>
    </row>
    <row r="84" spans="2:46" ht="20.25" customHeight="1">
      <c r="B84" s="198"/>
      <c r="C84" s="199"/>
      <c r="D84" s="199"/>
      <c r="E84" s="199"/>
      <c r="F84" s="199"/>
      <c r="G84" s="199"/>
      <c r="H84" s="199"/>
      <c r="I84" s="207"/>
      <c r="J84" s="208"/>
      <c r="K84" s="575" t="s">
        <v>156</v>
      </c>
      <c r="L84" s="575"/>
      <c r="M84" s="583">
        <f>SUM(M80:N83)</f>
        <v>960</v>
      </c>
      <c r="N84" s="583"/>
      <c r="O84" s="584">
        <f>SUM(O80:P83)</f>
        <v>240</v>
      </c>
      <c r="P84" s="584"/>
      <c r="Q84" s="214"/>
      <c r="R84" s="583">
        <f>SUM(R80:S83)</f>
        <v>0</v>
      </c>
      <c r="S84" s="583"/>
      <c r="T84" s="584">
        <f>SUM(T80:U83)</f>
        <v>0</v>
      </c>
      <c r="U84" s="584"/>
      <c r="V84" s="215"/>
      <c r="W84" s="585">
        <f>SUM(W80:X81)</f>
        <v>6</v>
      </c>
      <c r="X84" s="586"/>
      <c r="Y84" s="121"/>
      <c r="Z84" s="210"/>
      <c r="AA84" s="121"/>
      <c r="AB84" s="121"/>
      <c r="AC84" s="121"/>
      <c r="AD84" s="121"/>
      <c r="AE84" s="121"/>
      <c r="AF84" s="121"/>
      <c r="AG84" s="210"/>
      <c r="AH84" s="210"/>
      <c r="AI84" s="210"/>
      <c r="AJ84" s="210"/>
      <c r="AK84" s="210"/>
      <c r="AL84" s="210"/>
      <c r="AM84" s="210"/>
      <c r="AN84" s="211"/>
      <c r="AO84" s="206"/>
      <c r="AP84" s="201"/>
      <c r="AQ84" s="201"/>
      <c r="AR84" s="201"/>
      <c r="AS84" s="201"/>
      <c r="AT84" s="201"/>
    </row>
    <row r="85" spans="2:46" ht="20.25" customHeight="1">
      <c r="B85" s="198"/>
      <c r="C85" s="199"/>
      <c r="D85" s="199"/>
      <c r="E85" s="199"/>
      <c r="F85" s="199"/>
      <c r="G85" s="199"/>
      <c r="H85" s="199"/>
      <c r="I85" s="207"/>
      <c r="J85" s="207"/>
      <c r="K85" s="217"/>
      <c r="L85" s="217"/>
      <c r="M85" s="217"/>
      <c r="N85" s="217"/>
      <c r="O85" s="218"/>
      <c r="P85" s="218"/>
      <c r="Q85" s="218"/>
      <c r="R85" s="219"/>
      <c r="S85" s="219"/>
      <c r="T85" s="219"/>
      <c r="U85" s="219"/>
      <c r="V85" s="220"/>
      <c r="W85" s="210"/>
      <c r="X85" s="210"/>
      <c r="Y85" s="210"/>
      <c r="Z85" s="210"/>
      <c r="AA85" s="121"/>
      <c r="AB85" s="121"/>
      <c r="AC85" s="121"/>
      <c r="AD85" s="121"/>
      <c r="AE85" s="121"/>
      <c r="AF85" s="121"/>
      <c r="AG85" s="121"/>
      <c r="AH85" s="121"/>
      <c r="AI85" s="121"/>
      <c r="AJ85" s="121"/>
      <c r="AK85" s="121"/>
      <c r="AL85" s="121"/>
      <c r="AM85" s="121"/>
      <c r="AN85" s="121"/>
      <c r="AP85" s="201"/>
      <c r="AQ85" s="201"/>
      <c r="AR85" s="201"/>
      <c r="AS85" s="201"/>
      <c r="AT85" s="201"/>
    </row>
    <row r="86" spans="2:46" ht="20.25" customHeight="1">
      <c r="B86" s="198"/>
      <c r="C86" s="199"/>
      <c r="D86" s="199"/>
      <c r="E86" s="199"/>
      <c r="F86" s="199"/>
      <c r="G86" s="199"/>
      <c r="H86" s="199"/>
      <c r="I86" s="207"/>
      <c r="J86" s="207"/>
      <c r="K86" s="209" t="s">
        <v>157</v>
      </c>
      <c r="L86" s="208"/>
      <c r="M86" s="208"/>
      <c r="N86" s="208"/>
      <c r="O86" s="208"/>
      <c r="P86" s="208"/>
      <c r="Q86" s="221" t="s">
        <v>158</v>
      </c>
      <c r="R86" s="578" t="s">
        <v>159</v>
      </c>
      <c r="S86" s="579"/>
      <c r="T86" s="222"/>
      <c r="U86" s="222"/>
      <c r="V86" s="208"/>
      <c r="W86" s="208"/>
      <c r="X86" s="208"/>
      <c r="Y86" s="210"/>
      <c r="Z86" s="210"/>
      <c r="AA86" s="121"/>
      <c r="AB86" s="121"/>
      <c r="AC86" s="121"/>
      <c r="AD86" s="121"/>
      <c r="AE86" s="121"/>
      <c r="AF86" s="121"/>
      <c r="AG86" s="121"/>
      <c r="AH86" s="121"/>
      <c r="AI86" s="121"/>
      <c r="AJ86" s="121"/>
      <c r="AK86" s="121"/>
      <c r="AL86" s="121"/>
      <c r="AM86" s="121"/>
      <c r="AN86" s="121"/>
      <c r="AP86" s="201"/>
      <c r="AQ86" s="201"/>
      <c r="AR86" s="201"/>
      <c r="AS86" s="201"/>
      <c r="AT86" s="201"/>
    </row>
    <row r="87" spans="2:46" ht="20.25" customHeight="1">
      <c r="B87" s="198"/>
      <c r="C87" s="199"/>
      <c r="D87" s="199"/>
      <c r="E87" s="199"/>
      <c r="F87" s="199"/>
      <c r="G87" s="199"/>
      <c r="H87" s="199"/>
      <c r="I87" s="207"/>
      <c r="J87" s="207"/>
      <c r="K87" s="208" t="s">
        <v>160</v>
      </c>
      <c r="L87" s="208"/>
      <c r="M87" s="208"/>
      <c r="N87" s="208"/>
      <c r="O87" s="208"/>
      <c r="P87" s="208" t="s">
        <v>161</v>
      </c>
      <c r="Q87" s="208"/>
      <c r="R87" s="208"/>
      <c r="S87" s="208"/>
      <c r="T87" s="209"/>
      <c r="U87" s="208"/>
      <c r="V87" s="208"/>
      <c r="W87" s="208"/>
      <c r="X87" s="208"/>
      <c r="Y87" s="210"/>
      <c r="Z87" s="210"/>
      <c r="AA87" s="121"/>
      <c r="AB87" s="121"/>
      <c r="AC87" s="121"/>
      <c r="AD87" s="121"/>
      <c r="AE87" s="121"/>
      <c r="AF87" s="121"/>
      <c r="AG87" s="121"/>
      <c r="AH87" s="121"/>
      <c r="AI87" s="121"/>
      <c r="AJ87" s="121"/>
      <c r="AK87" s="121"/>
      <c r="AL87" s="121"/>
      <c r="AM87" s="121"/>
      <c r="AN87" s="121"/>
      <c r="AP87" s="201"/>
      <c r="AQ87" s="201"/>
      <c r="AR87" s="201"/>
      <c r="AS87" s="201"/>
      <c r="AT87" s="201"/>
    </row>
    <row r="88" spans="2:46" ht="20.25" customHeight="1">
      <c r="B88" s="198"/>
      <c r="C88" s="199"/>
      <c r="D88" s="199"/>
      <c r="E88" s="199"/>
      <c r="F88" s="199"/>
      <c r="G88" s="199"/>
      <c r="H88" s="199"/>
      <c r="I88" s="207"/>
      <c r="J88" s="207"/>
      <c r="K88" s="208" t="str">
        <f>IF($R$86="週","対象時間数（週平均）","対象時間数（当月合計）")</f>
        <v>対象時間数（週平均）</v>
      </c>
      <c r="L88" s="208"/>
      <c r="M88" s="208"/>
      <c r="N88" s="208"/>
      <c r="O88" s="208"/>
      <c r="P88" s="208" t="str">
        <f>IF($R$86="週","週に勤務すべき時間数","当月に勤務すべき時間数")</f>
        <v>週に勤務すべき時間数</v>
      </c>
      <c r="Q88" s="208"/>
      <c r="R88" s="208"/>
      <c r="S88" s="208"/>
      <c r="T88" s="209"/>
      <c r="U88" s="208" t="s">
        <v>162</v>
      </c>
      <c r="V88" s="208"/>
      <c r="W88" s="208"/>
      <c r="X88" s="208"/>
      <c r="Y88" s="210"/>
      <c r="Z88" s="210"/>
      <c r="AG88" s="121"/>
      <c r="AH88" s="121"/>
      <c r="AI88" s="121"/>
      <c r="AJ88" s="121"/>
      <c r="AK88" s="121"/>
      <c r="AL88" s="121"/>
      <c r="AM88" s="121"/>
      <c r="AN88" s="121"/>
      <c r="AP88" s="201"/>
      <c r="AQ88" s="201"/>
      <c r="AR88" s="201"/>
      <c r="AS88" s="201"/>
      <c r="AT88" s="201"/>
    </row>
    <row r="89" spans="2:46" ht="20.25" customHeight="1">
      <c r="I89" s="121"/>
      <c r="J89" s="121"/>
      <c r="K89" s="580">
        <f>IF($R$86="週",T84,R84)</f>
        <v>0</v>
      </c>
      <c r="L89" s="580"/>
      <c r="M89" s="580"/>
      <c r="N89" s="580"/>
      <c r="O89" s="223" t="s">
        <v>163</v>
      </c>
      <c r="P89" s="575">
        <f>IF($R$86="週",$BA$6,$BE$6)</f>
        <v>40</v>
      </c>
      <c r="Q89" s="575"/>
      <c r="R89" s="575"/>
      <c r="S89" s="575"/>
      <c r="T89" s="223" t="s">
        <v>164</v>
      </c>
      <c r="U89" s="576">
        <f>ROUNDDOWN(K89/P89,1)</f>
        <v>0</v>
      </c>
      <c r="V89" s="576"/>
      <c r="W89" s="576"/>
      <c r="X89" s="576"/>
      <c r="Y89" s="121"/>
      <c r="Z89" s="121"/>
      <c r="AG89" s="121"/>
      <c r="AH89" s="121"/>
      <c r="AI89" s="121"/>
      <c r="AJ89" s="121"/>
      <c r="AK89" s="121"/>
      <c r="AL89" s="121"/>
      <c r="AM89" s="121"/>
      <c r="AN89" s="121"/>
    </row>
    <row r="90" spans="2:46" ht="20.25" customHeight="1">
      <c r="I90" s="121"/>
      <c r="J90" s="121"/>
      <c r="K90" s="208"/>
      <c r="L90" s="208"/>
      <c r="M90" s="208"/>
      <c r="N90" s="208"/>
      <c r="O90" s="208"/>
      <c r="P90" s="208"/>
      <c r="Q90" s="208"/>
      <c r="R90" s="208"/>
      <c r="S90" s="208"/>
      <c r="T90" s="209"/>
      <c r="U90" s="208" t="s">
        <v>165</v>
      </c>
      <c r="V90" s="208"/>
      <c r="W90" s="208"/>
      <c r="X90" s="208"/>
      <c r="Y90" s="121"/>
      <c r="Z90" s="121"/>
      <c r="AG90" s="121"/>
      <c r="AH90" s="121"/>
      <c r="AI90" s="121"/>
      <c r="AJ90" s="121"/>
      <c r="AK90" s="121"/>
      <c r="AL90" s="121"/>
      <c r="AM90" s="121"/>
      <c r="AN90" s="121"/>
    </row>
    <row r="91" spans="2:46" ht="20.25" customHeight="1">
      <c r="I91" s="121"/>
      <c r="J91" s="121"/>
      <c r="K91" s="208" t="s">
        <v>166</v>
      </c>
      <c r="L91" s="208"/>
      <c r="M91" s="208"/>
      <c r="N91" s="208"/>
      <c r="O91" s="208"/>
      <c r="P91" s="208"/>
      <c r="Q91" s="208"/>
      <c r="R91" s="208"/>
      <c r="S91" s="208"/>
      <c r="T91" s="209"/>
      <c r="U91" s="208"/>
      <c r="V91" s="208"/>
      <c r="W91" s="208"/>
      <c r="X91" s="208"/>
      <c r="Y91" s="121"/>
      <c r="Z91" s="121"/>
    </row>
    <row r="92" spans="2:46" ht="20.25" customHeight="1">
      <c r="I92" s="121"/>
      <c r="J92" s="121"/>
      <c r="K92" s="208" t="s">
        <v>141</v>
      </c>
      <c r="L92" s="208"/>
      <c r="M92" s="208"/>
      <c r="N92" s="208"/>
      <c r="O92" s="208"/>
      <c r="P92" s="208"/>
      <c r="Q92" s="208"/>
      <c r="R92" s="208"/>
      <c r="S92" s="208"/>
      <c r="T92" s="209"/>
      <c r="U92" s="581"/>
      <c r="V92" s="581"/>
      <c r="W92" s="581"/>
      <c r="X92" s="581"/>
      <c r="Y92" s="121"/>
      <c r="Z92" s="121"/>
    </row>
    <row r="93" spans="2:46" ht="20.25" customHeight="1">
      <c r="I93" s="121"/>
      <c r="J93" s="121"/>
      <c r="K93" s="212" t="s">
        <v>167</v>
      </c>
      <c r="L93" s="212"/>
      <c r="M93" s="212"/>
      <c r="N93" s="212"/>
      <c r="O93" s="212"/>
      <c r="P93" s="208" t="s">
        <v>168</v>
      </c>
      <c r="Q93" s="212"/>
      <c r="R93" s="212"/>
      <c r="S93" s="212"/>
      <c r="T93" s="212"/>
      <c r="U93" s="582" t="s">
        <v>156</v>
      </c>
      <c r="V93" s="582"/>
      <c r="W93" s="582"/>
      <c r="X93" s="582"/>
      <c r="Y93" s="121"/>
      <c r="Z93" s="121"/>
    </row>
    <row r="94" spans="2:46" ht="20.25" customHeight="1">
      <c r="I94" s="121"/>
      <c r="J94" s="121"/>
      <c r="K94" s="575">
        <f>W84</f>
        <v>6</v>
      </c>
      <c r="L94" s="575"/>
      <c r="M94" s="575"/>
      <c r="N94" s="575"/>
      <c r="O94" s="223" t="s">
        <v>169</v>
      </c>
      <c r="P94" s="576">
        <f>U89</f>
        <v>0</v>
      </c>
      <c r="Q94" s="576"/>
      <c r="R94" s="576"/>
      <c r="S94" s="576"/>
      <c r="T94" s="223" t="s">
        <v>164</v>
      </c>
      <c r="U94" s="577">
        <f>ROUNDDOWN(K94+P94,1)</f>
        <v>6</v>
      </c>
      <c r="V94" s="577"/>
      <c r="W94" s="577"/>
      <c r="X94" s="577"/>
      <c r="Y94" s="224"/>
      <c r="Z94" s="224"/>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225"/>
      <c r="AR134" s="225"/>
      <c r="AS134" s="225"/>
      <c r="AT134" s="225"/>
      <c r="AU134" s="225"/>
      <c r="AV134" s="225"/>
    </row>
    <row r="135" spans="1:59">
      <c r="AQ135" s="225"/>
      <c r="AR135" s="225"/>
      <c r="AS135" s="225"/>
      <c r="AT135" s="225"/>
      <c r="AU135" s="225"/>
      <c r="AV135" s="225"/>
    </row>
    <row r="137" spans="1:59">
      <c r="AW137" s="225"/>
      <c r="AX137" s="225"/>
      <c r="AY137" s="225"/>
      <c r="AZ137" s="226"/>
      <c r="BA137" s="226"/>
      <c r="BB137" s="226"/>
      <c r="BC137" s="226"/>
      <c r="BD137" s="226"/>
      <c r="BE137" s="226"/>
    </row>
    <row r="138" spans="1:59">
      <c r="AW138" s="225"/>
      <c r="AX138" s="225"/>
      <c r="AY138" s="225"/>
      <c r="AZ138" s="226"/>
      <c r="BA138" s="226"/>
      <c r="BB138" s="226"/>
      <c r="BC138" s="226"/>
      <c r="BD138" s="226"/>
      <c r="BE138" s="226"/>
    </row>
    <row r="141" spans="1:59">
      <c r="A141" s="227"/>
      <c r="B141" s="227"/>
      <c r="C141" s="228"/>
      <c r="D141" s="228"/>
      <c r="E141" s="228"/>
      <c r="F141" s="228"/>
      <c r="G141" s="228"/>
      <c r="H141" s="228"/>
      <c r="I141" s="228"/>
      <c r="J141" s="228"/>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BF141" s="226"/>
      <c r="BG141" s="226"/>
    </row>
    <row r="142" spans="1:59">
      <c r="A142" s="227"/>
      <c r="B142" s="227"/>
      <c r="C142" s="228"/>
      <c r="D142" s="228"/>
      <c r="E142" s="228"/>
      <c r="F142" s="228"/>
      <c r="G142" s="228"/>
      <c r="H142" s="228"/>
      <c r="I142" s="228"/>
      <c r="J142" s="228"/>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BF142" s="226"/>
      <c r="BG142" s="226"/>
    </row>
    <row r="143" spans="1:59">
      <c r="A143" s="227"/>
      <c r="B143" s="227"/>
      <c r="C143" s="229"/>
      <c r="D143" s="229"/>
      <c r="E143" s="229"/>
      <c r="F143" s="229"/>
      <c r="G143" s="229"/>
      <c r="H143" s="229"/>
      <c r="I143" s="229"/>
      <c r="J143" s="229"/>
      <c r="K143" s="228"/>
      <c r="L143" s="228"/>
      <c r="M143" s="227"/>
      <c r="N143" s="227"/>
      <c r="O143" s="227"/>
      <c r="P143" s="227"/>
      <c r="Q143" s="227"/>
      <c r="R143" s="227"/>
    </row>
    <row r="144" spans="1:59">
      <c r="A144" s="227"/>
      <c r="B144" s="227"/>
      <c r="C144" s="229"/>
      <c r="D144" s="229"/>
      <c r="E144" s="229"/>
      <c r="F144" s="229"/>
      <c r="G144" s="229"/>
      <c r="H144" s="229"/>
      <c r="I144" s="229"/>
      <c r="J144" s="229"/>
      <c r="K144" s="228"/>
      <c r="L144" s="228"/>
      <c r="M144" s="227"/>
      <c r="N144" s="227"/>
      <c r="O144" s="227"/>
      <c r="P144" s="227"/>
      <c r="Q144" s="227"/>
      <c r="R144" s="227"/>
    </row>
    <row r="145" spans="3:10">
      <c r="C145" s="132"/>
      <c r="D145" s="132"/>
      <c r="E145" s="132"/>
      <c r="F145" s="132"/>
      <c r="G145" s="132"/>
      <c r="H145" s="132"/>
      <c r="I145" s="132"/>
      <c r="J145" s="132"/>
    </row>
    <row r="146" spans="3:10">
      <c r="C146" s="132"/>
      <c r="D146" s="132"/>
      <c r="E146" s="132"/>
      <c r="F146" s="132"/>
      <c r="G146" s="132"/>
      <c r="H146" s="132"/>
      <c r="I146" s="132"/>
      <c r="J146" s="132"/>
    </row>
    <row r="147" spans="3:10">
      <c r="C147" s="132"/>
      <c r="D147" s="132"/>
      <c r="E147" s="132"/>
      <c r="F147" s="132"/>
      <c r="G147" s="132"/>
      <c r="H147" s="132"/>
      <c r="I147" s="132"/>
      <c r="J147" s="132"/>
    </row>
    <row r="148" spans="3:10">
      <c r="C148" s="132"/>
      <c r="D148" s="132"/>
      <c r="E148" s="132"/>
      <c r="F148" s="132"/>
      <c r="G148" s="132"/>
      <c r="H148" s="132"/>
      <c r="I148" s="132"/>
      <c r="J148" s="132"/>
    </row>
  </sheetData>
  <sheetProtection insertRows="0" deleteRows="0"/>
  <mergeCells count="383">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73:B74"/>
    <mergeCell ref="C73:D74"/>
    <mergeCell ref="I73:J74"/>
    <mergeCell ref="K73:N74"/>
    <mergeCell ref="O73:S74"/>
    <mergeCell ref="BB73:BC73"/>
    <mergeCell ref="B67:B68"/>
    <mergeCell ref="C67:D68"/>
    <mergeCell ref="I67:J68"/>
    <mergeCell ref="K67:N68"/>
    <mergeCell ref="O67:S68"/>
    <mergeCell ref="BB67:BC67"/>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D73:BE73"/>
    <mergeCell ref="BF73:BJ74"/>
    <mergeCell ref="BB74:BC74"/>
    <mergeCell ref="BD74:BE74"/>
    <mergeCell ref="AA77:AB77"/>
    <mergeCell ref="AC77:AF77"/>
    <mergeCell ref="AP77:AS77"/>
    <mergeCell ref="BD71:BE71"/>
    <mergeCell ref="BF71:BJ72"/>
    <mergeCell ref="BB72:BC72"/>
    <mergeCell ref="BD72:BE72"/>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K84:L84"/>
    <mergeCell ref="M84:N84"/>
    <mergeCell ref="O84:P84"/>
    <mergeCell ref="R84:S84"/>
    <mergeCell ref="T84:U84"/>
    <mergeCell ref="W84:X84"/>
    <mergeCell ref="K83:L83"/>
    <mergeCell ref="M83:N83"/>
    <mergeCell ref="O83:P83"/>
    <mergeCell ref="R83:S83"/>
    <mergeCell ref="T83:U83"/>
    <mergeCell ref="W83:X83"/>
    <mergeCell ref="K94:N94"/>
    <mergeCell ref="P94:S94"/>
    <mergeCell ref="U94:X94"/>
    <mergeCell ref="R86:S86"/>
    <mergeCell ref="K89:N89"/>
    <mergeCell ref="P89:S89"/>
    <mergeCell ref="U89:X89"/>
    <mergeCell ref="U92:X92"/>
    <mergeCell ref="U93:X93"/>
  </mergeCells>
  <phoneticPr fontId="3"/>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90" zoomScaleNormal="90" workbookViewId="0">
      <selection sqref="A1:N1"/>
    </sheetView>
  </sheetViews>
  <sheetFormatPr defaultColWidth="9" defaultRowHeight="25.5"/>
  <cols>
    <col min="1" max="1" width="1.625" style="236" customWidth="1"/>
    <col min="2" max="2" width="5.625" style="235" customWidth="1"/>
    <col min="3" max="3" width="10.625" style="235" customWidth="1"/>
    <col min="4" max="4" width="10.625" style="235" hidden="1" customWidth="1"/>
    <col min="5" max="5" width="3.375" style="235" bestFit="1" customWidth="1"/>
    <col min="6" max="6" width="15.625" style="236" customWidth="1"/>
    <col min="7" max="7" width="3.375" style="236" bestFit="1" customWidth="1"/>
    <col min="8" max="8" width="15.625" style="236" customWidth="1"/>
    <col min="9" max="9" width="3.375" style="236" bestFit="1" customWidth="1"/>
    <col min="10" max="10" width="15.625" style="235" customWidth="1"/>
    <col min="11" max="11" width="3.375" style="236" bestFit="1" customWidth="1"/>
    <col min="12" max="12" width="15.625" style="236" customWidth="1"/>
    <col min="13" max="13" width="3.375" style="236" customWidth="1"/>
    <col min="14" max="14" width="50.625" style="236" customWidth="1"/>
    <col min="15" max="16384" width="9" style="236"/>
  </cols>
  <sheetData>
    <row r="1" spans="2:14">
      <c r="B1" s="234" t="s">
        <v>220</v>
      </c>
    </row>
    <row r="2" spans="2:14">
      <c r="B2" s="237" t="s">
        <v>221</v>
      </c>
      <c r="F2" s="238"/>
      <c r="G2" s="239"/>
      <c r="H2" s="239"/>
      <c r="I2" s="239"/>
      <c r="J2" s="240"/>
      <c r="K2" s="239"/>
      <c r="L2" s="239"/>
    </row>
    <row r="3" spans="2:14">
      <c r="B3" s="238" t="s">
        <v>222</v>
      </c>
      <c r="F3" s="240" t="s">
        <v>223</v>
      </c>
      <c r="G3" s="239"/>
      <c r="H3" s="239"/>
      <c r="I3" s="239"/>
      <c r="J3" s="240"/>
      <c r="K3" s="239"/>
      <c r="L3" s="239"/>
    </row>
    <row r="4" spans="2:14">
      <c r="B4" s="237"/>
      <c r="F4" s="723" t="s">
        <v>224</v>
      </c>
      <c r="G4" s="723"/>
      <c r="H4" s="723"/>
      <c r="I4" s="723"/>
      <c r="J4" s="723"/>
      <c r="K4" s="723"/>
      <c r="L4" s="723"/>
      <c r="N4" s="723" t="s">
        <v>225</v>
      </c>
    </row>
    <row r="5" spans="2:14">
      <c r="B5" s="235" t="s">
        <v>121</v>
      </c>
      <c r="C5" s="235" t="s">
        <v>142</v>
      </c>
      <c r="F5" s="235" t="s">
        <v>226</v>
      </c>
      <c r="G5" s="235"/>
      <c r="H5" s="235" t="s">
        <v>227</v>
      </c>
      <c r="J5" s="235" t="s">
        <v>228</v>
      </c>
      <c r="L5" s="235" t="s">
        <v>224</v>
      </c>
      <c r="N5" s="723"/>
    </row>
    <row r="6" spans="2:14">
      <c r="B6" s="241">
        <v>1</v>
      </c>
      <c r="C6" s="242" t="s">
        <v>174</v>
      </c>
      <c r="D6" s="243" t="str">
        <f>C6</f>
        <v>a</v>
      </c>
      <c r="E6" s="241" t="s">
        <v>229</v>
      </c>
      <c r="F6" s="244">
        <v>0.375</v>
      </c>
      <c r="G6" s="241" t="s">
        <v>230</v>
      </c>
      <c r="H6" s="244">
        <v>0.75</v>
      </c>
      <c r="I6" s="245" t="s">
        <v>231</v>
      </c>
      <c r="J6" s="244">
        <v>4.1666666666666664E-2</v>
      </c>
      <c r="K6" s="246" t="s">
        <v>104</v>
      </c>
      <c r="L6" s="247">
        <f>IF(OR(F6="",H6=""),"",(H6+IF(F6&gt;H6,1,0)-F6-J6)*24)</f>
        <v>8</v>
      </c>
      <c r="N6" s="248"/>
    </row>
    <row r="7" spans="2:14">
      <c r="B7" s="241">
        <v>2</v>
      </c>
      <c r="C7" s="242" t="s">
        <v>178</v>
      </c>
      <c r="D7" s="243" t="str">
        <f t="shared" ref="D7:D38" si="0">C7</f>
        <v>b</v>
      </c>
      <c r="E7" s="241" t="s">
        <v>229</v>
      </c>
      <c r="F7" s="244">
        <v>0.58333333333333337</v>
      </c>
      <c r="G7" s="241" t="s">
        <v>230</v>
      </c>
      <c r="H7" s="244">
        <v>0.95833333333333337</v>
      </c>
      <c r="I7" s="245" t="s">
        <v>231</v>
      </c>
      <c r="J7" s="244">
        <v>4.1666666666666664E-2</v>
      </c>
      <c r="K7" s="246" t="s">
        <v>104</v>
      </c>
      <c r="L7" s="247">
        <f>IF(OR(F7="",H7=""),"",(H7+IF(F7&gt;H7,1,0)-F7-J7)*24)</f>
        <v>8</v>
      </c>
      <c r="N7" s="248"/>
    </row>
    <row r="8" spans="2:14">
      <c r="B8" s="241">
        <v>3</v>
      </c>
      <c r="C8" s="242" t="s">
        <v>186</v>
      </c>
      <c r="D8" s="243" t="str">
        <f t="shared" si="0"/>
        <v>c</v>
      </c>
      <c r="E8" s="241" t="s">
        <v>229</v>
      </c>
      <c r="F8" s="244">
        <v>0.91666666666666663</v>
      </c>
      <c r="G8" s="241" t="s">
        <v>230</v>
      </c>
      <c r="H8" s="244">
        <v>0.29166666666666669</v>
      </c>
      <c r="I8" s="245" t="s">
        <v>231</v>
      </c>
      <c r="J8" s="244">
        <v>4.1666666666666664E-2</v>
      </c>
      <c r="K8" s="246" t="s">
        <v>104</v>
      </c>
      <c r="L8" s="247">
        <f>IF(OR(F8="",H8=""),"",(H8+IF(F8&gt;H8,1,0)-F8-J8)*24)</f>
        <v>8.0000000000000018</v>
      </c>
      <c r="N8" s="248"/>
    </row>
    <row r="9" spans="2:14">
      <c r="B9" s="241">
        <v>4</v>
      </c>
      <c r="C9" s="242" t="s">
        <v>184</v>
      </c>
      <c r="D9" s="243" t="str">
        <f t="shared" si="0"/>
        <v>d</v>
      </c>
      <c r="E9" s="241" t="s">
        <v>229</v>
      </c>
      <c r="F9" s="244">
        <v>0.25</v>
      </c>
      <c r="G9" s="241" t="s">
        <v>230</v>
      </c>
      <c r="H9" s="244">
        <v>0.625</v>
      </c>
      <c r="I9" s="245" t="s">
        <v>231</v>
      </c>
      <c r="J9" s="244">
        <v>4.1666666666666664E-2</v>
      </c>
      <c r="K9" s="246" t="s">
        <v>104</v>
      </c>
      <c r="L9" s="247">
        <f>IF(OR(F9="",H9=""),"",(H9+IF(F9&gt;H9,1,0)-F9-J9)*24)</f>
        <v>8</v>
      </c>
      <c r="N9" s="248"/>
    </row>
    <row r="10" spans="2:14">
      <c r="B10" s="241">
        <v>5</v>
      </c>
      <c r="C10" s="242" t="s">
        <v>232</v>
      </c>
      <c r="D10" s="243" t="str">
        <f t="shared" si="0"/>
        <v>e</v>
      </c>
      <c r="E10" s="241" t="s">
        <v>229</v>
      </c>
      <c r="F10" s="244"/>
      <c r="G10" s="241" t="s">
        <v>230</v>
      </c>
      <c r="H10" s="244"/>
      <c r="I10" s="245" t="s">
        <v>231</v>
      </c>
      <c r="J10" s="244">
        <v>0</v>
      </c>
      <c r="K10" s="246" t="s">
        <v>104</v>
      </c>
      <c r="L10" s="247" t="str">
        <f t="shared" ref="L10:L22" si="1">IF(OR(F10="",H10=""),"",(H10+IF(F10&gt;H10,1,0)-F10-J10)*24)</f>
        <v/>
      </c>
      <c r="N10" s="248"/>
    </row>
    <row r="11" spans="2:14">
      <c r="B11" s="241">
        <v>6</v>
      </c>
      <c r="C11" s="242" t="s">
        <v>233</v>
      </c>
      <c r="D11" s="243" t="str">
        <f t="shared" si="0"/>
        <v>f</v>
      </c>
      <c r="E11" s="241" t="s">
        <v>229</v>
      </c>
      <c r="F11" s="244"/>
      <c r="G11" s="241" t="s">
        <v>230</v>
      </c>
      <c r="H11" s="244"/>
      <c r="I11" s="245" t="s">
        <v>231</v>
      </c>
      <c r="J11" s="244">
        <v>0</v>
      </c>
      <c r="K11" s="246" t="s">
        <v>104</v>
      </c>
      <c r="L11" s="247" t="str">
        <f>IF(OR(F11="",H11=""),"",(H11+IF(F11&gt;H11,1,0)-F11-J11)*24)</f>
        <v/>
      </c>
      <c r="N11" s="248"/>
    </row>
    <row r="12" spans="2:14">
      <c r="B12" s="241">
        <v>7</v>
      </c>
      <c r="C12" s="242" t="s">
        <v>234</v>
      </c>
      <c r="D12" s="243" t="str">
        <f t="shared" si="0"/>
        <v>g</v>
      </c>
      <c r="E12" s="241" t="s">
        <v>229</v>
      </c>
      <c r="F12" s="244"/>
      <c r="G12" s="241" t="s">
        <v>230</v>
      </c>
      <c r="H12" s="244"/>
      <c r="I12" s="245" t="s">
        <v>231</v>
      </c>
      <c r="J12" s="244">
        <v>0</v>
      </c>
      <c r="K12" s="246" t="s">
        <v>104</v>
      </c>
      <c r="L12" s="247" t="str">
        <f t="shared" si="1"/>
        <v/>
      </c>
      <c r="N12" s="248"/>
    </row>
    <row r="13" spans="2:14">
      <c r="B13" s="241">
        <v>8</v>
      </c>
      <c r="C13" s="242" t="s">
        <v>235</v>
      </c>
      <c r="D13" s="243" t="str">
        <f t="shared" si="0"/>
        <v>h</v>
      </c>
      <c r="E13" s="241" t="s">
        <v>229</v>
      </c>
      <c r="F13" s="244"/>
      <c r="G13" s="241" t="s">
        <v>230</v>
      </c>
      <c r="H13" s="244"/>
      <c r="I13" s="245" t="s">
        <v>231</v>
      </c>
      <c r="J13" s="244">
        <v>0</v>
      </c>
      <c r="K13" s="246" t="s">
        <v>104</v>
      </c>
      <c r="L13" s="247" t="str">
        <f t="shared" si="1"/>
        <v/>
      </c>
      <c r="N13" s="248"/>
    </row>
    <row r="14" spans="2:14">
      <c r="B14" s="241">
        <v>9</v>
      </c>
      <c r="C14" s="242" t="s">
        <v>236</v>
      </c>
      <c r="D14" s="243" t="str">
        <f t="shared" si="0"/>
        <v>i</v>
      </c>
      <c r="E14" s="241" t="s">
        <v>229</v>
      </c>
      <c r="F14" s="244"/>
      <c r="G14" s="241" t="s">
        <v>230</v>
      </c>
      <c r="H14" s="244"/>
      <c r="I14" s="245" t="s">
        <v>231</v>
      </c>
      <c r="J14" s="244">
        <v>0</v>
      </c>
      <c r="K14" s="246" t="s">
        <v>104</v>
      </c>
      <c r="L14" s="247" t="str">
        <f t="shared" si="1"/>
        <v/>
      </c>
      <c r="N14" s="248"/>
    </row>
    <row r="15" spans="2:14">
      <c r="B15" s="241">
        <v>10</v>
      </c>
      <c r="C15" s="242" t="s">
        <v>237</v>
      </c>
      <c r="D15" s="243" t="str">
        <f t="shared" si="0"/>
        <v>j</v>
      </c>
      <c r="E15" s="241" t="s">
        <v>229</v>
      </c>
      <c r="F15" s="244"/>
      <c r="G15" s="241" t="s">
        <v>230</v>
      </c>
      <c r="H15" s="244"/>
      <c r="I15" s="245" t="s">
        <v>231</v>
      </c>
      <c r="J15" s="244">
        <v>0</v>
      </c>
      <c r="K15" s="246" t="s">
        <v>104</v>
      </c>
      <c r="L15" s="247" t="str">
        <f t="shared" si="1"/>
        <v/>
      </c>
      <c r="N15" s="248"/>
    </row>
    <row r="16" spans="2:14">
      <c r="B16" s="241">
        <v>11</v>
      </c>
      <c r="C16" s="242" t="s">
        <v>238</v>
      </c>
      <c r="D16" s="243" t="str">
        <f t="shared" si="0"/>
        <v>k</v>
      </c>
      <c r="E16" s="241" t="s">
        <v>229</v>
      </c>
      <c r="F16" s="244"/>
      <c r="G16" s="241" t="s">
        <v>230</v>
      </c>
      <c r="H16" s="244"/>
      <c r="I16" s="245" t="s">
        <v>231</v>
      </c>
      <c r="J16" s="244">
        <v>0</v>
      </c>
      <c r="K16" s="246" t="s">
        <v>104</v>
      </c>
      <c r="L16" s="247" t="str">
        <f t="shared" si="1"/>
        <v/>
      </c>
      <c r="N16" s="248"/>
    </row>
    <row r="17" spans="2:14">
      <c r="B17" s="241">
        <v>12</v>
      </c>
      <c r="C17" s="242" t="s">
        <v>239</v>
      </c>
      <c r="D17" s="243" t="str">
        <f t="shared" si="0"/>
        <v>l</v>
      </c>
      <c r="E17" s="241" t="s">
        <v>229</v>
      </c>
      <c r="F17" s="244"/>
      <c r="G17" s="241" t="s">
        <v>230</v>
      </c>
      <c r="H17" s="244"/>
      <c r="I17" s="245" t="s">
        <v>231</v>
      </c>
      <c r="J17" s="244">
        <v>0</v>
      </c>
      <c r="K17" s="246" t="s">
        <v>104</v>
      </c>
      <c r="L17" s="247" t="str">
        <f t="shared" si="1"/>
        <v/>
      </c>
      <c r="N17" s="248"/>
    </row>
    <row r="18" spans="2:14">
      <c r="B18" s="241">
        <v>13</v>
      </c>
      <c r="C18" s="242" t="s">
        <v>240</v>
      </c>
      <c r="D18" s="243" t="str">
        <f t="shared" si="0"/>
        <v>m</v>
      </c>
      <c r="E18" s="241" t="s">
        <v>229</v>
      </c>
      <c r="F18" s="244"/>
      <c r="G18" s="241" t="s">
        <v>230</v>
      </c>
      <c r="H18" s="244"/>
      <c r="I18" s="245" t="s">
        <v>231</v>
      </c>
      <c r="J18" s="244">
        <v>0</v>
      </c>
      <c r="K18" s="246" t="s">
        <v>104</v>
      </c>
      <c r="L18" s="247" t="str">
        <f t="shared" si="1"/>
        <v/>
      </c>
      <c r="N18" s="248"/>
    </row>
    <row r="19" spans="2:14">
      <c r="B19" s="241">
        <v>14</v>
      </c>
      <c r="C19" s="242" t="s">
        <v>241</v>
      </c>
      <c r="D19" s="243" t="str">
        <f t="shared" si="0"/>
        <v>n</v>
      </c>
      <c r="E19" s="241" t="s">
        <v>229</v>
      </c>
      <c r="F19" s="244"/>
      <c r="G19" s="241" t="s">
        <v>230</v>
      </c>
      <c r="H19" s="244"/>
      <c r="I19" s="245" t="s">
        <v>231</v>
      </c>
      <c r="J19" s="244">
        <v>0</v>
      </c>
      <c r="K19" s="246" t="s">
        <v>104</v>
      </c>
      <c r="L19" s="247" t="str">
        <f t="shared" si="1"/>
        <v/>
      </c>
      <c r="N19" s="248"/>
    </row>
    <row r="20" spans="2:14">
      <c r="B20" s="241">
        <v>15</v>
      </c>
      <c r="C20" s="242" t="s">
        <v>242</v>
      </c>
      <c r="D20" s="243" t="str">
        <f t="shared" si="0"/>
        <v>o</v>
      </c>
      <c r="E20" s="241" t="s">
        <v>229</v>
      </c>
      <c r="F20" s="244"/>
      <c r="G20" s="241" t="s">
        <v>230</v>
      </c>
      <c r="H20" s="244"/>
      <c r="I20" s="245" t="s">
        <v>231</v>
      </c>
      <c r="J20" s="244">
        <v>0</v>
      </c>
      <c r="K20" s="246" t="s">
        <v>104</v>
      </c>
      <c r="L20" s="247" t="str">
        <f t="shared" si="1"/>
        <v/>
      </c>
      <c r="N20" s="248"/>
    </row>
    <row r="21" spans="2:14">
      <c r="B21" s="241">
        <v>16</v>
      </c>
      <c r="C21" s="242" t="s">
        <v>243</v>
      </c>
      <c r="D21" s="243" t="str">
        <f t="shared" si="0"/>
        <v>p</v>
      </c>
      <c r="E21" s="241" t="s">
        <v>229</v>
      </c>
      <c r="F21" s="244"/>
      <c r="G21" s="241" t="s">
        <v>230</v>
      </c>
      <c r="H21" s="244"/>
      <c r="I21" s="245" t="s">
        <v>231</v>
      </c>
      <c r="J21" s="244">
        <v>0</v>
      </c>
      <c r="K21" s="246" t="s">
        <v>104</v>
      </c>
      <c r="L21" s="247" t="str">
        <f t="shared" si="1"/>
        <v/>
      </c>
      <c r="N21" s="248"/>
    </row>
    <row r="22" spans="2:14">
      <c r="B22" s="241">
        <v>17</v>
      </c>
      <c r="C22" s="242" t="s">
        <v>244</v>
      </c>
      <c r="D22" s="243" t="str">
        <f t="shared" si="0"/>
        <v>q</v>
      </c>
      <c r="E22" s="241" t="s">
        <v>229</v>
      </c>
      <c r="F22" s="244"/>
      <c r="G22" s="241" t="s">
        <v>230</v>
      </c>
      <c r="H22" s="244"/>
      <c r="I22" s="245" t="s">
        <v>231</v>
      </c>
      <c r="J22" s="244">
        <v>0</v>
      </c>
      <c r="K22" s="246" t="s">
        <v>104</v>
      </c>
      <c r="L22" s="247" t="str">
        <f t="shared" si="1"/>
        <v/>
      </c>
      <c r="N22" s="248"/>
    </row>
    <row r="23" spans="2:14">
      <c r="B23" s="241">
        <v>18</v>
      </c>
      <c r="C23" s="242" t="s">
        <v>245</v>
      </c>
      <c r="D23" s="243" t="str">
        <f t="shared" si="0"/>
        <v>r</v>
      </c>
      <c r="E23" s="241" t="s">
        <v>229</v>
      </c>
      <c r="F23" s="249"/>
      <c r="G23" s="241" t="s">
        <v>230</v>
      </c>
      <c r="H23" s="249"/>
      <c r="I23" s="245" t="s">
        <v>231</v>
      </c>
      <c r="J23" s="249"/>
      <c r="K23" s="246" t="s">
        <v>104</v>
      </c>
      <c r="L23" s="242">
        <v>1</v>
      </c>
      <c r="N23" s="248"/>
    </row>
    <row r="24" spans="2:14">
      <c r="B24" s="241">
        <v>19</v>
      </c>
      <c r="C24" s="242" t="s">
        <v>246</v>
      </c>
      <c r="D24" s="243" t="str">
        <f t="shared" si="0"/>
        <v>s</v>
      </c>
      <c r="E24" s="241" t="s">
        <v>229</v>
      </c>
      <c r="F24" s="249"/>
      <c r="G24" s="241" t="s">
        <v>230</v>
      </c>
      <c r="H24" s="249"/>
      <c r="I24" s="245" t="s">
        <v>231</v>
      </c>
      <c r="J24" s="249"/>
      <c r="K24" s="246" t="s">
        <v>104</v>
      </c>
      <c r="L24" s="242">
        <v>2</v>
      </c>
      <c r="N24" s="248"/>
    </row>
    <row r="25" spans="2:14">
      <c r="B25" s="241">
        <v>20</v>
      </c>
      <c r="C25" s="242" t="s">
        <v>247</v>
      </c>
      <c r="D25" s="243" t="str">
        <f t="shared" si="0"/>
        <v>t</v>
      </c>
      <c r="E25" s="241" t="s">
        <v>229</v>
      </c>
      <c r="F25" s="249"/>
      <c r="G25" s="241" t="s">
        <v>230</v>
      </c>
      <c r="H25" s="249"/>
      <c r="I25" s="245" t="s">
        <v>231</v>
      </c>
      <c r="J25" s="249"/>
      <c r="K25" s="246" t="s">
        <v>104</v>
      </c>
      <c r="L25" s="242">
        <v>3</v>
      </c>
      <c r="N25" s="248"/>
    </row>
    <row r="26" spans="2:14">
      <c r="B26" s="241">
        <v>21</v>
      </c>
      <c r="C26" s="242" t="s">
        <v>248</v>
      </c>
      <c r="D26" s="243" t="str">
        <f t="shared" si="0"/>
        <v>u</v>
      </c>
      <c r="E26" s="241" t="s">
        <v>229</v>
      </c>
      <c r="F26" s="249"/>
      <c r="G26" s="241" t="s">
        <v>230</v>
      </c>
      <c r="H26" s="249"/>
      <c r="I26" s="245" t="s">
        <v>231</v>
      </c>
      <c r="J26" s="249"/>
      <c r="K26" s="246" t="s">
        <v>104</v>
      </c>
      <c r="L26" s="242">
        <v>4</v>
      </c>
      <c r="N26" s="248"/>
    </row>
    <row r="27" spans="2:14">
      <c r="B27" s="241">
        <v>22</v>
      </c>
      <c r="C27" s="242" t="s">
        <v>249</v>
      </c>
      <c r="D27" s="243" t="str">
        <f t="shared" si="0"/>
        <v>v</v>
      </c>
      <c r="E27" s="241" t="s">
        <v>229</v>
      </c>
      <c r="F27" s="249"/>
      <c r="G27" s="241" t="s">
        <v>230</v>
      </c>
      <c r="H27" s="249"/>
      <c r="I27" s="245" t="s">
        <v>231</v>
      </c>
      <c r="J27" s="249"/>
      <c r="K27" s="246" t="s">
        <v>104</v>
      </c>
      <c r="L27" s="242">
        <v>5</v>
      </c>
      <c r="N27" s="248"/>
    </row>
    <row r="28" spans="2:14">
      <c r="B28" s="241">
        <v>23</v>
      </c>
      <c r="C28" s="242" t="s">
        <v>250</v>
      </c>
      <c r="D28" s="243" t="str">
        <f t="shared" si="0"/>
        <v>w</v>
      </c>
      <c r="E28" s="241" t="s">
        <v>229</v>
      </c>
      <c r="F28" s="249"/>
      <c r="G28" s="241" t="s">
        <v>230</v>
      </c>
      <c r="H28" s="249"/>
      <c r="I28" s="245" t="s">
        <v>231</v>
      </c>
      <c r="J28" s="249"/>
      <c r="K28" s="246" t="s">
        <v>104</v>
      </c>
      <c r="L28" s="242">
        <v>6</v>
      </c>
      <c r="N28" s="248"/>
    </row>
    <row r="29" spans="2:14">
      <c r="B29" s="241">
        <v>24</v>
      </c>
      <c r="C29" s="242" t="s">
        <v>251</v>
      </c>
      <c r="D29" s="243" t="str">
        <f t="shared" si="0"/>
        <v>x</v>
      </c>
      <c r="E29" s="241" t="s">
        <v>229</v>
      </c>
      <c r="F29" s="249"/>
      <c r="G29" s="241" t="s">
        <v>230</v>
      </c>
      <c r="H29" s="249"/>
      <c r="I29" s="245" t="s">
        <v>231</v>
      </c>
      <c r="J29" s="249"/>
      <c r="K29" s="246" t="s">
        <v>104</v>
      </c>
      <c r="L29" s="242">
        <v>7</v>
      </c>
      <c r="N29" s="248"/>
    </row>
    <row r="30" spans="2:14">
      <c r="B30" s="241">
        <v>25</v>
      </c>
      <c r="C30" s="242" t="s">
        <v>252</v>
      </c>
      <c r="D30" s="243" t="str">
        <f t="shared" si="0"/>
        <v>y</v>
      </c>
      <c r="E30" s="241" t="s">
        <v>229</v>
      </c>
      <c r="F30" s="249"/>
      <c r="G30" s="241" t="s">
        <v>230</v>
      </c>
      <c r="H30" s="249"/>
      <c r="I30" s="245" t="s">
        <v>231</v>
      </c>
      <c r="J30" s="249"/>
      <c r="K30" s="246" t="s">
        <v>104</v>
      </c>
      <c r="L30" s="242">
        <v>8</v>
      </c>
      <c r="N30" s="248"/>
    </row>
    <row r="31" spans="2:14">
      <c r="B31" s="241">
        <v>26</v>
      </c>
      <c r="C31" s="242" t="s">
        <v>253</v>
      </c>
      <c r="D31" s="243" t="str">
        <f t="shared" si="0"/>
        <v>z</v>
      </c>
      <c r="E31" s="241" t="s">
        <v>229</v>
      </c>
      <c r="F31" s="249"/>
      <c r="G31" s="241" t="s">
        <v>230</v>
      </c>
      <c r="H31" s="249"/>
      <c r="I31" s="245" t="s">
        <v>231</v>
      </c>
      <c r="J31" s="249"/>
      <c r="K31" s="246" t="s">
        <v>104</v>
      </c>
      <c r="L31" s="242">
        <v>1</v>
      </c>
      <c r="N31" s="248"/>
    </row>
    <row r="32" spans="2:14">
      <c r="B32" s="241">
        <v>27</v>
      </c>
      <c r="C32" s="242" t="s">
        <v>251</v>
      </c>
      <c r="D32" s="243" t="str">
        <f t="shared" si="0"/>
        <v>x</v>
      </c>
      <c r="E32" s="241" t="s">
        <v>229</v>
      </c>
      <c r="F32" s="249"/>
      <c r="G32" s="241" t="s">
        <v>230</v>
      </c>
      <c r="H32" s="249"/>
      <c r="I32" s="245" t="s">
        <v>231</v>
      </c>
      <c r="J32" s="249"/>
      <c r="K32" s="246" t="s">
        <v>104</v>
      </c>
      <c r="L32" s="242">
        <v>2</v>
      </c>
      <c r="N32" s="248"/>
    </row>
    <row r="33" spans="2:14">
      <c r="B33" s="241">
        <v>28</v>
      </c>
      <c r="C33" s="242" t="s">
        <v>254</v>
      </c>
      <c r="D33" s="243" t="str">
        <f t="shared" si="0"/>
        <v>aa</v>
      </c>
      <c r="E33" s="241" t="s">
        <v>229</v>
      </c>
      <c r="F33" s="249"/>
      <c r="G33" s="241" t="s">
        <v>230</v>
      </c>
      <c r="H33" s="249"/>
      <c r="I33" s="245" t="s">
        <v>231</v>
      </c>
      <c r="J33" s="249"/>
      <c r="K33" s="246" t="s">
        <v>104</v>
      </c>
      <c r="L33" s="242">
        <v>3</v>
      </c>
      <c r="N33" s="248"/>
    </row>
    <row r="34" spans="2:14">
      <c r="B34" s="241">
        <v>29</v>
      </c>
      <c r="C34" s="242" t="s">
        <v>255</v>
      </c>
      <c r="D34" s="243" t="str">
        <f t="shared" si="0"/>
        <v>ab</v>
      </c>
      <c r="E34" s="241" t="s">
        <v>229</v>
      </c>
      <c r="F34" s="249"/>
      <c r="G34" s="241" t="s">
        <v>230</v>
      </c>
      <c r="H34" s="249"/>
      <c r="I34" s="245" t="s">
        <v>231</v>
      </c>
      <c r="J34" s="249"/>
      <c r="K34" s="246" t="s">
        <v>104</v>
      </c>
      <c r="L34" s="242">
        <v>4</v>
      </c>
      <c r="N34" s="248"/>
    </row>
    <row r="35" spans="2:14">
      <c r="B35" s="241">
        <v>30</v>
      </c>
      <c r="C35" s="242" t="s">
        <v>256</v>
      </c>
      <c r="D35" s="243" t="str">
        <f t="shared" si="0"/>
        <v>ac</v>
      </c>
      <c r="E35" s="241" t="s">
        <v>229</v>
      </c>
      <c r="F35" s="249"/>
      <c r="G35" s="241" t="s">
        <v>230</v>
      </c>
      <c r="H35" s="249"/>
      <c r="I35" s="245" t="s">
        <v>231</v>
      </c>
      <c r="J35" s="249"/>
      <c r="K35" s="246" t="s">
        <v>104</v>
      </c>
      <c r="L35" s="242">
        <v>5</v>
      </c>
      <c r="N35" s="248"/>
    </row>
    <row r="36" spans="2:14">
      <c r="B36" s="241">
        <v>31</v>
      </c>
      <c r="C36" s="242" t="s">
        <v>257</v>
      </c>
      <c r="D36" s="243" t="str">
        <f t="shared" si="0"/>
        <v>ad</v>
      </c>
      <c r="E36" s="241" t="s">
        <v>229</v>
      </c>
      <c r="F36" s="249"/>
      <c r="G36" s="241" t="s">
        <v>230</v>
      </c>
      <c r="H36" s="249"/>
      <c r="I36" s="245" t="s">
        <v>231</v>
      </c>
      <c r="J36" s="249"/>
      <c r="K36" s="246" t="s">
        <v>104</v>
      </c>
      <c r="L36" s="242">
        <v>6</v>
      </c>
      <c r="N36" s="248"/>
    </row>
    <row r="37" spans="2:14">
      <c r="B37" s="241">
        <v>32</v>
      </c>
      <c r="C37" s="242" t="s">
        <v>258</v>
      </c>
      <c r="D37" s="243" t="str">
        <f t="shared" si="0"/>
        <v>ae</v>
      </c>
      <c r="E37" s="241" t="s">
        <v>229</v>
      </c>
      <c r="F37" s="249"/>
      <c r="G37" s="241" t="s">
        <v>230</v>
      </c>
      <c r="H37" s="249"/>
      <c r="I37" s="245" t="s">
        <v>231</v>
      </c>
      <c r="J37" s="249"/>
      <c r="K37" s="246" t="s">
        <v>104</v>
      </c>
      <c r="L37" s="242">
        <v>7</v>
      </c>
      <c r="N37" s="248"/>
    </row>
    <row r="38" spans="2:14">
      <c r="B38" s="241">
        <v>33</v>
      </c>
      <c r="C38" s="242" t="s">
        <v>259</v>
      </c>
      <c r="D38" s="243" t="str">
        <f t="shared" si="0"/>
        <v>af</v>
      </c>
      <c r="E38" s="241" t="s">
        <v>229</v>
      </c>
      <c r="F38" s="249"/>
      <c r="G38" s="241" t="s">
        <v>230</v>
      </c>
      <c r="H38" s="249"/>
      <c r="I38" s="245" t="s">
        <v>231</v>
      </c>
      <c r="J38" s="249"/>
      <c r="K38" s="246" t="s">
        <v>104</v>
      </c>
      <c r="L38" s="242">
        <v>8</v>
      </c>
      <c r="N38" s="248"/>
    </row>
    <row r="39" spans="2:14">
      <c r="B39" s="241">
        <v>34</v>
      </c>
      <c r="C39" s="250" t="s">
        <v>260</v>
      </c>
      <c r="D39" s="243"/>
      <c r="E39" s="241" t="s">
        <v>229</v>
      </c>
      <c r="F39" s="244">
        <v>0.29166666666666669</v>
      </c>
      <c r="G39" s="241" t="s">
        <v>230</v>
      </c>
      <c r="H39" s="244">
        <v>0.39583333333333331</v>
      </c>
      <c r="I39" s="245" t="s">
        <v>231</v>
      </c>
      <c r="J39" s="244">
        <v>0</v>
      </c>
      <c r="K39" s="246" t="s">
        <v>104</v>
      </c>
      <c r="L39" s="247">
        <f t="shared" ref="L39:L40" si="2">IF(OR(F39="",H39=""),"",(H39+IF(F39&gt;H39,1,0)-F39-J39)*24)</f>
        <v>2.4999999999999991</v>
      </c>
      <c r="N39" s="248"/>
    </row>
    <row r="40" spans="2:14">
      <c r="B40" s="241"/>
      <c r="C40" s="251" t="s">
        <v>153</v>
      </c>
      <c r="D40" s="243"/>
      <c r="E40" s="241" t="s">
        <v>229</v>
      </c>
      <c r="F40" s="244">
        <v>0.6875</v>
      </c>
      <c r="G40" s="241" t="s">
        <v>230</v>
      </c>
      <c r="H40" s="244">
        <v>0.83333333333333337</v>
      </c>
      <c r="I40" s="245" t="s">
        <v>231</v>
      </c>
      <c r="J40" s="244">
        <v>0</v>
      </c>
      <c r="K40" s="246" t="s">
        <v>104</v>
      </c>
      <c r="L40" s="247">
        <f t="shared" si="2"/>
        <v>3.5000000000000009</v>
      </c>
      <c r="N40" s="248"/>
    </row>
    <row r="41" spans="2:14">
      <c r="B41" s="241"/>
      <c r="C41" s="252" t="s">
        <v>153</v>
      </c>
      <c r="D41" s="243" t="str">
        <f>C39</f>
        <v>ag</v>
      </c>
      <c r="E41" s="241" t="s">
        <v>229</v>
      </c>
      <c r="F41" s="244" t="s">
        <v>153</v>
      </c>
      <c r="G41" s="241" t="s">
        <v>230</v>
      </c>
      <c r="H41" s="244" t="s">
        <v>153</v>
      </c>
      <c r="I41" s="245" t="s">
        <v>231</v>
      </c>
      <c r="J41" s="244" t="s">
        <v>153</v>
      </c>
      <c r="K41" s="246" t="s">
        <v>104</v>
      </c>
      <c r="L41" s="247">
        <f>IF(OR(L39="",L40=""),"",L39+L40)</f>
        <v>6</v>
      </c>
      <c r="N41" s="248" t="s">
        <v>261</v>
      </c>
    </row>
    <row r="42" spans="2:14">
      <c r="B42" s="241"/>
      <c r="C42" s="250" t="s">
        <v>262</v>
      </c>
      <c r="D42" s="243"/>
      <c r="E42" s="241" t="s">
        <v>229</v>
      </c>
      <c r="F42" s="244"/>
      <c r="G42" s="241" t="s">
        <v>230</v>
      </c>
      <c r="H42" s="244"/>
      <c r="I42" s="245" t="s">
        <v>231</v>
      </c>
      <c r="J42" s="244">
        <v>0</v>
      </c>
      <c r="K42" s="246" t="s">
        <v>104</v>
      </c>
      <c r="L42" s="247" t="str">
        <f t="shared" ref="L42:L43" si="3">IF(OR(F42="",H42=""),"",(H42+IF(F42&gt;H42,1,0)-F42-J42)*24)</f>
        <v/>
      </c>
      <c r="N42" s="248"/>
    </row>
    <row r="43" spans="2:14">
      <c r="B43" s="241">
        <v>35</v>
      </c>
      <c r="C43" s="251" t="s">
        <v>153</v>
      </c>
      <c r="D43" s="243"/>
      <c r="E43" s="241" t="s">
        <v>229</v>
      </c>
      <c r="F43" s="244"/>
      <c r="G43" s="241" t="s">
        <v>230</v>
      </c>
      <c r="H43" s="244"/>
      <c r="I43" s="245" t="s">
        <v>231</v>
      </c>
      <c r="J43" s="244">
        <v>0</v>
      </c>
      <c r="K43" s="246" t="s">
        <v>104</v>
      </c>
      <c r="L43" s="247" t="str">
        <f t="shared" si="3"/>
        <v/>
      </c>
      <c r="N43" s="248"/>
    </row>
    <row r="44" spans="2:14">
      <c r="B44" s="241"/>
      <c r="C44" s="252" t="s">
        <v>153</v>
      </c>
      <c r="D44" s="243" t="str">
        <f>C42</f>
        <v>ah</v>
      </c>
      <c r="E44" s="241" t="s">
        <v>229</v>
      </c>
      <c r="F44" s="244" t="s">
        <v>153</v>
      </c>
      <c r="G44" s="241" t="s">
        <v>230</v>
      </c>
      <c r="H44" s="244" t="s">
        <v>153</v>
      </c>
      <c r="I44" s="245" t="s">
        <v>231</v>
      </c>
      <c r="J44" s="244" t="s">
        <v>153</v>
      </c>
      <c r="K44" s="246" t="s">
        <v>104</v>
      </c>
      <c r="L44" s="247" t="str">
        <f>IF(OR(L42="",L43=""),"",L42+L43)</f>
        <v/>
      </c>
      <c r="N44" s="248" t="s">
        <v>263</v>
      </c>
    </row>
    <row r="45" spans="2:14">
      <c r="B45" s="241"/>
      <c r="C45" s="250" t="s">
        <v>264</v>
      </c>
      <c r="D45" s="243"/>
      <c r="E45" s="241" t="s">
        <v>229</v>
      </c>
      <c r="F45" s="244"/>
      <c r="G45" s="241" t="s">
        <v>230</v>
      </c>
      <c r="H45" s="244"/>
      <c r="I45" s="245" t="s">
        <v>231</v>
      </c>
      <c r="J45" s="244">
        <v>0</v>
      </c>
      <c r="K45" s="246" t="s">
        <v>104</v>
      </c>
      <c r="L45" s="247" t="str">
        <f t="shared" ref="L45:L46" si="4">IF(OR(F45="",H45=""),"",(H45+IF(F45&gt;H45,1,0)-F45-J45)*24)</f>
        <v/>
      </c>
      <c r="N45" s="248"/>
    </row>
    <row r="46" spans="2:14">
      <c r="B46" s="241">
        <v>36</v>
      </c>
      <c r="C46" s="251" t="s">
        <v>153</v>
      </c>
      <c r="D46" s="243"/>
      <c r="E46" s="241" t="s">
        <v>229</v>
      </c>
      <c r="F46" s="244"/>
      <c r="G46" s="241" t="s">
        <v>230</v>
      </c>
      <c r="H46" s="244"/>
      <c r="I46" s="245" t="s">
        <v>231</v>
      </c>
      <c r="J46" s="244">
        <v>0</v>
      </c>
      <c r="K46" s="246" t="s">
        <v>104</v>
      </c>
      <c r="L46" s="247" t="str">
        <f t="shared" si="4"/>
        <v/>
      </c>
      <c r="N46" s="248"/>
    </row>
    <row r="47" spans="2:14">
      <c r="B47" s="241"/>
      <c r="C47" s="252" t="s">
        <v>153</v>
      </c>
      <c r="D47" s="243" t="str">
        <f>C45</f>
        <v>ai</v>
      </c>
      <c r="E47" s="241" t="s">
        <v>229</v>
      </c>
      <c r="F47" s="244" t="s">
        <v>153</v>
      </c>
      <c r="G47" s="241" t="s">
        <v>230</v>
      </c>
      <c r="H47" s="244" t="s">
        <v>153</v>
      </c>
      <c r="I47" s="245" t="s">
        <v>231</v>
      </c>
      <c r="J47" s="244" t="s">
        <v>153</v>
      </c>
      <c r="K47" s="246" t="s">
        <v>104</v>
      </c>
      <c r="L47" s="247" t="str">
        <f>IF(OR(L45="",L46=""),"",L45+L46)</f>
        <v/>
      </c>
      <c r="N47" s="248" t="s">
        <v>263</v>
      </c>
    </row>
    <row r="49" spans="3:4">
      <c r="C49" s="237" t="s">
        <v>265</v>
      </c>
      <c r="D49" s="237"/>
    </row>
    <row r="50" spans="3:4">
      <c r="C50" s="237" t="s">
        <v>266</v>
      </c>
      <c r="D50" s="237"/>
    </row>
    <row r="51" spans="3:4">
      <c r="C51" s="237" t="s">
        <v>267</v>
      </c>
      <c r="D51" s="237"/>
    </row>
    <row r="52" spans="3:4">
      <c r="C52" s="237" t="s">
        <v>268</v>
      </c>
      <c r="D52" s="237"/>
    </row>
    <row r="53" spans="3:4">
      <c r="C53" s="237" t="s">
        <v>269</v>
      </c>
      <c r="D53" s="237"/>
    </row>
    <row r="54" spans="3:4">
      <c r="C54" s="237" t="s">
        <v>270</v>
      </c>
      <c r="D54" s="237"/>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90" zoomScaleNormal="90" workbookViewId="0">
      <selection sqref="A1:N1"/>
    </sheetView>
  </sheetViews>
  <sheetFormatPr defaultColWidth="9" defaultRowHeight="25.5"/>
  <cols>
    <col min="1" max="1" width="1.625" style="236" customWidth="1"/>
    <col min="2" max="2" width="5.625" style="235" customWidth="1"/>
    <col min="3" max="3" width="10.625" style="235" customWidth="1"/>
    <col min="4" max="4" width="10.625" style="235" hidden="1" customWidth="1"/>
    <col min="5" max="5" width="3.375" style="235" bestFit="1" customWidth="1"/>
    <col min="6" max="6" width="15.625" style="236" customWidth="1"/>
    <col min="7" max="7" width="3.375" style="236" bestFit="1" customWidth="1"/>
    <col min="8" max="8" width="15.625" style="236" customWidth="1"/>
    <col min="9" max="9" width="3.375" style="236" bestFit="1" customWidth="1"/>
    <col min="10" max="10" width="15.625" style="235" customWidth="1"/>
    <col min="11" max="11" width="3.375" style="236" bestFit="1" customWidth="1"/>
    <col min="12" max="12" width="15.625" style="236" customWidth="1"/>
    <col min="13" max="13" width="3.375" style="236" customWidth="1"/>
    <col min="14" max="14" width="50.625" style="236" customWidth="1"/>
    <col min="15" max="16384" width="9" style="236"/>
  </cols>
  <sheetData>
    <row r="1" spans="2:14">
      <c r="B1" s="234" t="s">
        <v>220</v>
      </c>
    </row>
    <row r="2" spans="2:14">
      <c r="B2" s="237" t="s">
        <v>221</v>
      </c>
      <c r="F2" s="238"/>
      <c r="G2" s="239"/>
      <c r="H2" s="239"/>
      <c r="I2" s="239"/>
      <c r="J2" s="240"/>
      <c r="K2" s="239"/>
      <c r="L2" s="239"/>
    </row>
    <row r="3" spans="2:14">
      <c r="B3" s="238" t="s">
        <v>222</v>
      </c>
      <c r="F3" s="240" t="s">
        <v>223</v>
      </c>
      <c r="G3" s="239"/>
      <c r="H3" s="239"/>
      <c r="I3" s="239"/>
      <c r="J3" s="240"/>
      <c r="K3" s="239"/>
      <c r="L3" s="239"/>
    </row>
    <row r="4" spans="2:14">
      <c r="B4" s="237"/>
      <c r="F4" s="723" t="s">
        <v>224</v>
      </c>
      <c r="G4" s="723"/>
      <c r="H4" s="723"/>
      <c r="I4" s="723"/>
      <c r="J4" s="723"/>
      <c r="K4" s="723"/>
      <c r="L4" s="723"/>
      <c r="N4" s="723" t="s">
        <v>225</v>
      </c>
    </row>
    <row r="5" spans="2:14">
      <c r="B5" s="235" t="s">
        <v>121</v>
      </c>
      <c r="C5" s="235" t="s">
        <v>142</v>
      </c>
      <c r="F5" s="235" t="s">
        <v>226</v>
      </c>
      <c r="G5" s="235"/>
      <c r="H5" s="235" t="s">
        <v>227</v>
      </c>
      <c r="J5" s="235" t="s">
        <v>228</v>
      </c>
      <c r="L5" s="235" t="s">
        <v>224</v>
      </c>
      <c r="N5" s="723"/>
    </row>
    <row r="6" spans="2:14">
      <c r="B6" s="241">
        <v>1</v>
      </c>
      <c r="C6" s="242" t="s">
        <v>174</v>
      </c>
      <c r="D6" s="243" t="str">
        <f>C6</f>
        <v>a</v>
      </c>
      <c r="E6" s="241" t="s">
        <v>229</v>
      </c>
      <c r="F6" s="244">
        <v>0.375</v>
      </c>
      <c r="G6" s="241" t="s">
        <v>230</v>
      </c>
      <c r="H6" s="244">
        <v>0.75</v>
      </c>
      <c r="I6" s="245" t="s">
        <v>231</v>
      </c>
      <c r="J6" s="244">
        <v>4.1666666666666664E-2</v>
      </c>
      <c r="K6" s="246" t="s">
        <v>104</v>
      </c>
      <c r="L6" s="247">
        <f>IF(OR(F6="",H6=""),"",(H6+IF(F6&gt;H6,1,0)-F6-J6)*24)</f>
        <v>8</v>
      </c>
      <c r="N6" s="248"/>
    </row>
    <row r="7" spans="2:14">
      <c r="B7" s="241">
        <v>2</v>
      </c>
      <c r="C7" s="242" t="s">
        <v>178</v>
      </c>
      <c r="D7" s="243" t="str">
        <f t="shared" ref="D7:D38" si="0">C7</f>
        <v>b</v>
      </c>
      <c r="E7" s="241" t="s">
        <v>229</v>
      </c>
      <c r="F7" s="244">
        <v>0.58333333333333337</v>
      </c>
      <c r="G7" s="241" t="s">
        <v>230</v>
      </c>
      <c r="H7" s="244">
        <v>0.95833333333333337</v>
      </c>
      <c r="I7" s="245" t="s">
        <v>231</v>
      </c>
      <c r="J7" s="244">
        <v>4.1666666666666664E-2</v>
      </c>
      <c r="K7" s="246" t="s">
        <v>104</v>
      </c>
      <c r="L7" s="247">
        <f>IF(OR(F7="",H7=""),"",(H7+IF(F7&gt;H7,1,0)-F7-J7)*24)</f>
        <v>8</v>
      </c>
      <c r="N7" s="248"/>
    </row>
    <row r="8" spans="2:14">
      <c r="B8" s="241">
        <v>3</v>
      </c>
      <c r="C8" s="242" t="s">
        <v>186</v>
      </c>
      <c r="D8" s="243" t="str">
        <f t="shared" si="0"/>
        <v>c</v>
      </c>
      <c r="E8" s="241" t="s">
        <v>229</v>
      </c>
      <c r="F8" s="244">
        <v>0.91666666666666663</v>
      </c>
      <c r="G8" s="241" t="s">
        <v>230</v>
      </c>
      <c r="H8" s="244">
        <v>0.29166666666666669</v>
      </c>
      <c r="I8" s="245" t="s">
        <v>231</v>
      </c>
      <c r="J8" s="244">
        <v>4.1666666666666664E-2</v>
      </c>
      <c r="K8" s="246" t="s">
        <v>104</v>
      </c>
      <c r="L8" s="247">
        <f>IF(OR(F8="",H8=""),"",(H8+IF(F8&gt;H8,1,0)-F8-J8)*24)</f>
        <v>8.0000000000000018</v>
      </c>
      <c r="N8" s="248"/>
    </row>
    <row r="9" spans="2:14">
      <c r="B9" s="241">
        <v>4</v>
      </c>
      <c r="C9" s="242" t="s">
        <v>184</v>
      </c>
      <c r="D9" s="243" t="str">
        <f t="shared" si="0"/>
        <v>d</v>
      </c>
      <c r="E9" s="241" t="s">
        <v>229</v>
      </c>
      <c r="F9" s="244">
        <v>0.25</v>
      </c>
      <c r="G9" s="241" t="s">
        <v>230</v>
      </c>
      <c r="H9" s="244">
        <v>0.625</v>
      </c>
      <c r="I9" s="245" t="s">
        <v>231</v>
      </c>
      <c r="J9" s="244">
        <v>4.1666666666666664E-2</v>
      </c>
      <c r="K9" s="246" t="s">
        <v>104</v>
      </c>
      <c r="L9" s="247">
        <f>IF(OR(F9="",H9=""),"",(H9+IF(F9&gt;H9,1,0)-F9-J9)*24)</f>
        <v>8</v>
      </c>
      <c r="N9" s="248"/>
    </row>
    <row r="10" spans="2:14">
      <c r="B10" s="241">
        <v>5</v>
      </c>
      <c r="C10" s="242" t="s">
        <v>232</v>
      </c>
      <c r="D10" s="243" t="str">
        <f t="shared" si="0"/>
        <v>e</v>
      </c>
      <c r="E10" s="241" t="s">
        <v>229</v>
      </c>
      <c r="F10" s="244"/>
      <c r="G10" s="241" t="s">
        <v>230</v>
      </c>
      <c r="H10" s="244"/>
      <c r="I10" s="245" t="s">
        <v>231</v>
      </c>
      <c r="J10" s="244">
        <v>0</v>
      </c>
      <c r="K10" s="246" t="s">
        <v>104</v>
      </c>
      <c r="L10" s="247" t="str">
        <f t="shared" ref="L10:L22" si="1">IF(OR(F10="",H10=""),"",(H10+IF(F10&gt;H10,1,0)-F10-J10)*24)</f>
        <v/>
      </c>
      <c r="N10" s="248"/>
    </row>
    <row r="11" spans="2:14">
      <c r="B11" s="241">
        <v>6</v>
      </c>
      <c r="C11" s="242" t="s">
        <v>233</v>
      </c>
      <c r="D11" s="243" t="str">
        <f t="shared" si="0"/>
        <v>f</v>
      </c>
      <c r="E11" s="241" t="s">
        <v>229</v>
      </c>
      <c r="F11" s="244"/>
      <c r="G11" s="241" t="s">
        <v>230</v>
      </c>
      <c r="H11" s="244"/>
      <c r="I11" s="245" t="s">
        <v>231</v>
      </c>
      <c r="J11" s="244">
        <v>0</v>
      </c>
      <c r="K11" s="246" t="s">
        <v>104</v>
      </c>
      <c r="L11" s="247" t="str">
        <f>IF(OR(F11="",H11=""),"",(H11+IF(F11&gt;H11,1,0)-F11-J11)*24)</f>
        <v/>
      </c>
      <c r="N11" s="248"/>
    </row>
    <row r="12" spans="2:14">
      <c r="B12" s="241">
        <v>7</v>
      </c>
      <c r="C12" s="242" t="s">
        <v>234</v>
      </c>
      <c r="D12" s="243" t="str">
        <f t="shared" si="0"/>
        <v>g</v>
      </c>
      <c r="E12" s="241" t="s">
        <v>229</v>
      </c>
      <c r="F12" s="244"/>
      <c r="G12" s="241" t="s">
        <v>230</v>
      </c>
      <c r="H12" s="244"/>
      <c r="I12" s="245" t="s">
        <v>231</v>
      </c>
      <c r="J12" s="244">
        <v>0</v>
      </c>
      <c r="K12" s="246" t="s">
        <v>104</v>
      </c>
      <c r="L12" s="247" t="str">
        <f t="shared" si="1"/>
        <v/>
      </c>
      <c r="N12" s="248"/>
    </row>
    <row r="13" spans="2:14">
      <c r="B13" s="241">
        <v>8</v>
      </c>
      <c r="C13" s="242" t="s">
        <v>235</v>
      </c>
      <c r="D13" s="243" t="str">
        <f t="shared" si="0"/>
        <v>h</v>
      </c>
      <c r="E13" s="241" t="s">
        <v>229</v>
      </c>
      <c r="F13" s="244"/>
      <c r="G13" s="241" t="s">
        <v>230</v>
      </c>
      <c r="H13" s="244"/>
      <c r="I13" s="245" t="s">
        <v>231</v>
      </c>
      <c r="J13" s="244">
        <v>0</v>
      </c>
      <c r="K13" s="246" t="s">
        <v>104</v>
      </c>
      <c r="L13" s="247" t="str">
        <f t="shared" si="1"/>
        <v/>
      </c>
      <c r="N13" s="248"/>
    </row>
    <row r="14" spans="2:14">
      <c r="B14" s="241">
        <v>9</v>
      </c>
      <c r="C14" s="242" t="s">
        <v>236</v>
      </c>
      <c r="D14" s="243" t="str">
        <f t="shared" si="0"/>
        <v>i</v>
      </c>
      <c r="E14" s="241" t="s">
        <v>229</v>
      </c>
      <c r="F14" s="244"/>
      <c r="G14" s="241" t="s">
        <v>230</v>
      </c>
      <c r="H14" s="244"/>
      <c r="I14" s="245" t="s">
        <v>231</v>
      </c>
      <c r="J14" s="244">
        <v>0</v>
      </c>
      <c r="K14" s="246" t="s">
        <v>104</v>
      </c>
      <c r="L14" s="247" t="str">
        <f t="shared" si="1"/>
        <v/>
      </c>
      <c r="N14" s="248"/>
    </row>
    <row r="15" spans="2:14">
      <c r="B15" s="241">
        <v>10</v>
      </c>
      <c r="C15" s="242" t="s">
        <v>237</v>
      </c>
      <c r="D15" s="243" t="str">
        <f t="shared" si="0"/>
        <v>j</v>
      </c>
      <c r="E15" s="241" t="s">
        <v>229</v>
      </c>
      <c r="F15" s="244"/>
      <c r="G15" s="241" t="s">
        <v>230</v>
      </c>
      <c r="H15" s="244"/>
      <c r="I15" s="245" t="s">
        <v>231</v>
      </c>
      <c r="J15" s="244">
        <v>0</v>
      </c>
      <c r="K15" s="246" t="s">
        <v>104</v>
      </c>
      <c r="L15" s="247" t="str">
        <f t="shared" si="1"/>
        <v/>
      </c>
      <c r="N15" s="248"/>
    </row>
    <row r="16" spans="2:14">
      <c r="B16" s="241">
        <v>11</v>
      </c>
      <c r="C16" s="242" t="s">
        <v>238</v>
      </c>
      <c r="D16" s="243" t="str">
        <f t="shared" si="0"/>
        <v>k</v>
      </c>
      <c r="E16" s="241" t="s">
        <v>229</v>
      </c>
      <c r="F16" s="244"/>
      <c r="G16" s="241" t="s">
        <v>230</v>
      </c>
      <c r="H16" s="244"/>
      <c r="I16" s="245" t="s">
        <v>231</v>
      </c>
      <c r="J16" s="244">
        <v>0</v>
      </c>
      <c r="K16" s="246" t="s">
        <v>104</v>
      </c>
      <c r="L16" s="247" t="str">
        <f t="shared" si="1"/>
        <v/>
      </c>
      <c r="N16" s="248"/>
    </row>
    <row r="17" spans="2:14">
      <c r="B17" s="241">
        <v>12</v>
      </c>
      <c r="C17" s="242" t="s">
        <v>239</v>
      </c>
      <c r="D17" s="243" t="str">
        <f t="shared" si="0"/>
        <v>l</v>
      </c>
      <c r="E17" s="241" t="s">
        <v>229</v>
      </c>
      <c r="F17" s="244"/>
      <c r="G17" s="241" t="s">
        <v>230</v>
      </c>
      <c r="H17" s="244"/>
      <c r="I17" s="245" t="s">
        <v>231</v>
      </c>
      <c r="J17" s="244">
        <v>0</v>
      </c>
      <c r="K17" s="246" t="s">
        <v>104</v>
      </c>
      <c r="L17" s="247" t="str">
        <f t="shared" si="1"/>
        <v/>
      </c>
      <c r="N17" s="248"/>
    </row>
    <row r="18" spans="2:14">
      <c r="B18" s="241">
        <v>13</v>
      </c>
      <c r="C18" s="242" t="s">
        <v>240</v>
      </c>
      <c r="D18" s="243" t="str">
        <f t="shared" si="0"/>
        <v>m</v>
      </c>
      <c r="E18" s="241" t="s">
        <v>229</v>
      </c>
      <c r="F18" s="244"/>
      <c r="G18" s="241" t="s">
        <v>230</v>
      </c>
      <c r="H18" s="244"/>
      <c r="I18" s="245" t="s">
        <v>231</v>
      </c>
      <c r="J18" s="244">
        <v>0</v>
      </c>
      <c r="K18" s="246" t="s">
        <v>104</v>
      </c>
      <c r="L18" s="247" t="str">
        <f t="shared" si="1"/>
        <v/>
      </c>
      <c r="N18" s="248"/>
    </row>
    <row r="19" spans="2:14">
      <c r="B19" s="241">
        <v>14</v>
      </c>
      <c r="C19" s="242" t="s">
        <v>241</v>
      </c>
      <c r="D19" s="243" t="str">
        <f t="shared" si="0"/>
        <v>n</v>
      </c>
      <c r="E19" s="241" t="s">
        <v>229</v>
      </c>
      <c r="F19" s="244"/>
      <c r="G19" s="241" t="s">
        <v>230</v>
      </c>
      <c r="H19" s="244"/>
      <c r="I19" s="245" t="s">
        <v>231</v>
      </c>
      <c r="J19" s="244">
        <v>0</v>
      </c>
      <c r="K19" s="246" t="s">
        <v>104</v>
      </c>
      <c r="L19" s="247" t="str">
        <f t="shared" si="1"/>
        <v/>
      </c>
      <c r="N19" s="248"/>
    </row>
    <row r="20" spans="2:14">
      <c r="B20" s="241">
        <v>15</v>
      </c>
      <c r="C20" s="242" t="s">
        <v>242</v>
      </c>
      <c r="D20" s="243" t="str">
        <f t="shared" si="0"/>
        <v>o</v>
      </c>
      <c r="E20" s="241" t="s">
        <v>229</v>
      </c>
      <c r="F20" s="244"/>
      <c r="G20" s="241" t="s">
        <v>230</v>
      </c>
      <c r="H20" s="244"/>
      <c r="I20" s="245" t="s">
        <v>231</v>
      </c>
      <c r="J20" s="244">
        <v>0</v>
      </c>
      <c r="K20" s="246" t="s">
        <v>104</v>
      </c>
      <c r="L20" s="247" t="str">
        <f t="shared" si="1"/>
        <v/>
      </c>
      <c r="N20" s="248"/>
    </row>
    <row r="21" spans="2:14">
      <c r="B21" s="241">
        <v>16</v>
      </c>
      <c r="C21" s="242" t="s">
        <v>243</v>
      </c>
      <c r="D21" s="243" t="str">
        <f t="shared" si="0"/>
        <v>p</v>
      </c>
      <c r="E21" s="241" t="s">
        <v>229</v>
      </c>
      <c r="F21" s="244"/>
      <c r="G21" s="241" t="s">
        <v>230</v>
      </c>
      <c r="H21" s="244"/>
      <c r="I21" s="245" t="s">
        <v>231</v>
      </c>
      <c r="J21" s="244">
        <v>0</v>
      </c>
      <c r="K21" s="246" t="s">
        <v>104</v>
      </c>
      <c r="L21" s="247" t="str">
        <f t="shared" si="1"/>
        <v/>
      </c>
      <c r="N21" s="248"/>
    </row>
    <row r="22" spans="2:14">
      <c r="B22" s="241">
        <v>17</v>
      </c>
      <c r="C22" s="242" t="s">
        <v>244</v>
      </c>
      <c r="D22" s="243" t="str">
        <f t="shared" si="0"/>
        <v>q</v>
      </c>
      <c r="E22" s="241" t="s">
        <v>229</v>
      </c>
      <c r="F22" s="244"/>
      <c r="G22" s="241" t="s">
        <v>230</v>
      </c>
      <c r="H22" s="244"/>
      <c r="I22" s="245" t="s">
        <v>231</v>
      </c>
      <c r="J22" s="244">
        <v>0</v>
      </c>
      <c r="K22" s="246" t="s">
        <v>104</v>
      </c>
      <c r="L22" s="247" t="str">
        <f t="shared" si="1"/>
        <v/>
      </c>
      <c r="N22" s="248"/>
    </row>
    <row r="23" spans="2:14">
      <c r="B23" s="241">
        <v>18</v>
      </c>
      <c r="C23" s="242" t="s">
        <v>245</v>
      </c>
      <c r="D23" s="243" t="str">
        <f t="shared" si="0"/>
        <v>r</v>
      </c>
      <c r="E23" s="241" t="s">
        <v>229</v>
      </c>
      <c r="F23" s="249"/>
      <c r="G23" s="241" t="s">
        <v>230</v>
      </c>
      <c r="H23" s="249"/>
      <c r="I23" s="245" t="s">
        <v>231</v>
      </c>
      <c r="J23" s="249"/>
      <c r="K23" s="246" t="s">
        <v>104</v>
      </c>
      <c r="L23" s="242">
        <v>1</v>
      </c>
      <c r="N23" s="248"/>
    </row>
    <row r="24" spans="2:14">
      <c r="B24" s="241">
        <v>19</v>
      </c>
      <c r="C24" s="242" t="s">
        <v>246</v>
      </c>
      <c r="D24" s="243" t="str">
        <f t="shared" si="0"/>
        <v>s</v>
      </c>
      <c r="E24" s="241" t="s">
        <v>229</v>
      </c>
      <c r="F24" s="249"/>
      <c r="G24" s="241" t="s">
        <v>230</v>
      </c>
      <c r="H24" s="249"/>
      <c r="I24" s="245" t="s">
        <v>231</v>
      </c>
      <c r="J24" s="249"/>
      <c r="K24" s="246" t="s">
        <v>104</v>
      </c>
      <c r="L24" s="242">
        <v>2</v>
      </c>
      <c r="N24" s="248"/>
    </row>
    <row r="25" spans="2:14">
      <c r="B25" s="241">
        <v>20</v>
      </c>
      <c r="C25" s="242" t="s">
        <v>247</v>
      </c>
      <c r="D25" s="243" t="str">
        <f t="shared" si="0"/>
        <v>t</v>
      </c>
      <c r="E25" s="241" t="s">
        <v>229</v>
      </c>
      <c r="F25" s="249"/>
      <c r="G25" s="241" t="s">
        <v>230</v>
      </c>
      <c r="H25" s="249"/>
      <c r="I25" s="245" t="s">
        <v>231</v>
      </c>
      <c r="J25" s="249"/>
      <c r="K25" s="246" t="s">
        <v>104</v>
      </c>
      <c r="L25" s="242">
        <v>3</v>
      </c>
      <c r="N25" s="248"/>
    </row>
    <row r="26" spans="2:14">
      <c r="B26" s="241">
        <v>21</v>
      </c>
      <c r="C26" s="242" t="s">
        <v>248</v>
      </c>
      <c r="D26" s="243" t="str">
        <f t="shared" si="0"/>
        <v>u</v>
      </c>
      <c r="E26" s="241" t="s">
        <v>229</v>
      </c>
      <c r="F26" s="249"/>
      <c r="G26" s="241" t="s">
        <v>230</v>
      </c>
      <c r="H26" s="249"/>
      <c r="I26" s="245" t="s">
        <v>231</v>
      </c>
      <c r="J26" s="249"/>
      <c r="K26" s="246" t="s">
        <v>104</v>
      </c>
      <c r="L26" s="242">
        <v>4</v>
      </c>
      <c r="N26" s="248"/>
    </row>
    <row r="27" spans="2:14">
      <c r="B27" s="241">
        <v>22</v>
      </c>
      <c r="C27" s="242" t="s">
        <v>249</v>
      </c>
      <c r="D27" s="243" t="str">
        <f t="shared" si="0"/>
        <v>v</v>
      </c>
      <c r="E27" s="241" t="s">
        <v>229</v>
      </c>
      <c r="F27" s="249"/>
      <c r="G27" s="241" t="s">
        <v>230</v>
      </c>
      <c r="H27" s="249"/>
      <c r="I27" s="245" t="s">
        <v>231</v>
      </c>
      <c r="J27" s="249"/>
      <c r="K27" s="246" t="s">
        <v>104</v>
      </c>
      <c r="L27" s="242">
        <v>5</v>
      </c>
      <c r="N27" s="248"/>
    </row>
    <row r="28" spans="2:14">
      <c r="B28" s="241">
        <v>23</v>
      </c>
      <c r="C28" s="242" t="s">
        <v>250</v>
      </c>
      <c r="D28" s="243" t="str">
        <f t="shared" si="0"/>
        <v>w</v>
      </c>
      <c r="E28" s="241" t="s">
        <v>229</v>
      </c>
      <c r="F28" s="249"/>
      <c r="G28" s="241" t="s">
        <v>230</v>
      </c>
      <c r="H28" s="249"/>
      <c r="I28" s="245" t="s">
        <v>231</v>
      </c>
      <c r="J28" s="249"/>
      <c r="K28" s="246" t="s">
        <v>104</v>
      </c>
      <c r="L28" s="242">
        <v>6</v>
      </c>
      <c r="N28" s="248"/>
    </row>
    <row r="29" spans="2:14">
      <c r="B29" s="241">
        <v>24</v>
      </c>
      <c r="C29" s="242" t="s">
        <v>251</v>
      </c>
      <c r="D29" s="243" t="str">
        <f t="shared" si="0"/>
        <v>x</v>
      </c>
      <c r="E29" s="241" t="s">
        <v>229</v>
      </c>
      <c r="F29" s="249"/>
      <c r="G29" s="241" t="s">
        <v>230</v>
      </c>
      <c r="H29" s="249"/>
      <c r="I29" s="245" t="s">
        <v>231</v>
      </c>
      <c r="J29" s="249"/>
      <c r="K29" s="246" t="s">
        <v>104</v>
      </c>
      <c r="L29" s="242">
        <v>7</v>
      </c>
      <c r="N29" s="248"/>
    </row>
    <row r="30" spans="2:14">
      <c r="B30" s="241">
        <v>25</v>
      </c>
      <c r="C30" s="242" t="s">
        <v>252</v>
      </c>
      <c r="D30" s="243" t="str">
        <f t="shared" si="0"/>
        <v>y</v>
      </c>
      <c r="E30" s="241" t="s">
        <v>229</v>
      </c>
      <c r="F30" s="249"/>
      <c r="G30" s="241" t="s">
        <v>230</v>
      </c>
      <c r="H30" s="249"/>
      <c r="I30" s="245" t="s">
        <v>231</v>
      </c>
      <c r="J30" s="249"/>
      <c r="K30" s="246" t="s">
        <v>104</v>
      </c>
      <c r="L30" s="242">
        <v>8</v>
      </c>
      <c r="N30" s="248"/>
    </row>
    <row r="31" spans="2:14">
      <c r="B31" s="241">
        <v>26</v>
      </c>
      <c r="C31" s="242" t="s">
        <v>253</v>
      </c>
      <c r="D31" s="243" t="str">
        <f t="shared" si="0"/>
        <v>z</v>
      </c>
      <c r="E31" s="241" t="s">
        <v>229</v>
      </c>
      <c r="F31" s="249"/>
      <c r="G31" s="241" t="s">
        <v>230</v>
      </c>
      <c r="H31" s="249"/>
      <c r="I31" s="245" t="s">
        <v>231</v>
      </c>
      <c r="J31" s="249"/>
      <c r="K31" s="246" t="s">
        <v>104</v>
      </c>
      <c r="L31" s="242">
        <v>1</v>
      </c>
      <c r="N31" s="248"/>
    </row>
    <row r="32" spans="2:14">
      <c r="B32" s="241">
        <v>27</v>
      </c>
      <c r="C32" s="242" t="s">
        <v>251</v>
      </c>
      <c r="D32" s="243" t="str">
        <f t="shared" si="0"/>
        <v>x</v>
      </c>
      <c r="E32" s="241" t="s">
        <v>229</v>
      </c>
      <c r="F32" s="249"/>
      <c r="G32" s="241" t="s">
        <v>230</v>
      </c>
      <c r="H32" s="249"/>
      <c r="I32" s="245" t="s">
        <v>231</v>
      </c>
      <c r="J32" s="249"/>
      <c r="K32" s="246" t="s">
        <v>104</v>
      </c>
      <c r="L32" s="242">
        <v>2</v>
      </c>
      <c r="N32" s="248"/>
    </row>
    <row r="33" spans="2:14">
      <c r="B33" s="241">
        <v>28</v>
      </c>
      <c r="C33" s="242" t="s">
        <v>254</v>
      </c>
      <c r="D33" s="243" t="str">
        <f t="shared" si="0"/>
        <v>aa</v>
      </c>
      <c r="E33" s="241" t="s">
        <v>229</v>
      </c>
      <c r="F33" s="249"/>
      <c r="G33" s="241" t="s">
        <v>230</v>
      </c>
      <c r="H33" s="249"/>
      <c r="I33" s="245" t="s">
        <v>231</v>
      </c>
      <c r="J33" s="249"/>
      <c r="K33" s="246" t="s">
        <v>104</v>
      </c>
      <c r="L33" s="242">
        <v>3</v>
      </c>
      <c r="N33" s="248"/>
    </row>
    <row r="34" spans="2:14">
      <c r="B34" s="241">
        <v>29</v>
      </c>
      <c r="C34" s="242" t="s">
        <v>255</v>
      </c>
      <c r="D34" s="243" t="str">
        <f t="shared" si="0"/>
        <v>ab</v>
      </c>
      <c r="E34" s="241" t="s">
        <v>229</v>
      </c>
      <c r="F34" s="249"/>
      <c r="G34" s="241" t="s">
        <v>230</v>
      </c>
      <c r="H34" s="249"/>
      <c r="I34" s="245" t="s">
        <v>231</v>
      </c>
      <c r="J34" s="249"/>
      <c r="K34" s="246" t="s">
        <v>104</v>
      </c>
      <c r="L34" s="242">
        <v>4</v>
      </c>
      <c r="N34" s="248"/>
    </row>
    <row r="35" spans="2:14">
      <c r="B35" s="241">
        <v>30</v>
      </c>
      <c r="C35" s="242" t="s">
        <v>256</v>
      </c>
      <c r="D35" s="243" t="str">
        <f t="shared" si="0"/>
        <v>ac</v>
      </c>
      <c r="E35" s="241" t="s">
        <v>229</v>
      </c>
      <c r="F35" s="249"/>
      <c r="G35" s="241" t="s">
        <v>230</v>
      </c>
      <c r="H35" s="249"/>
      <c r="I35" s="245" t="s">
        <v>231</v>
      </c>
      <c r="J35" s="249"/>
      <c r="K35" s="246" t="s">
        <v>104</v>
      </c>
      <c r="L35" s="242">
        <v>5</v>
      </c>
      <c r="N35" s="248"/>
    </row>
    <row r="36" spans="2:14">
      <c r="B36" s="241">
        <v>31</v>
      </c>
      <c r="C36" s="242" t="s">
        <v>257</v>
      </c>
      <c r="D36" s="243" t="str">
        <f t="shared" si="0"/>
        <v>ad</v>
      </c>
      <c r="E36" s="241" t="s">
        <v>229</v>
      </c>
      <c r="F36" s="249"/>
      <c r="G36" s="241" t="s">
        <v>230</v>
      </c>
      <c r="H36" s="249"/>
      <c r="I36" s="245" t="s">
        <v>231</v>
      </c>
      <c r="J36" s="249"/>
      <c r="K36" s="246" t="s">
        <v>104</v>
      </c>
      <c r="L36" s="242">
        <v>6</v>
      </c>
      <c r="N36" s="248"/>
    </row>
    <row r="37" spans="2:14">
      <c r="B37" s="241">
        <v>32</v>
      </c>
      <c r="C37" s="242" t="s">
        <v>258</v>
      </c>
      <c r="D37" s="243" t="str">
        <f t="shared" si="0"/>
        <v>ae</v>
      </c>
      <c r="E37" s="241" t="s">
        <v>229</v>
      </c>
      <c r="F37" s="249"/>
      <c r="G37" s="241" t="s">
        <v>230</v>
      </c>
      <c r="H37" s="249"/>
      <c r="I37" s="245" t="s">
        <v>231</v>
      </c>
      <c r="J37" s="249"/>
      <c r="K37" s="246" t="s">
        <v>104</v>
      </c>
      <c r="L37" s="242">
        <v>7</v>
      </c>
      <c r="N37" s="248"/>
    </row>
    <row r="38" spans="2:14">
      <c r="B38" s="241">
        <v>33</v>
      </c>
      <c r="C38" s="242" t="s">
        <v>259</v>
      </c>
      <c r="D38" s="243" t="str">
        <f t="shared" si="0"/>
        <v>af</v>
      </c>
      <c r="E38" s="241" t="s">
        <v>229</v>
      </c>
      <c r="F38" s="249"/>
      <c r="G38" s="241" t="s">
        <v>230</v>
      </c>
      <c r="H38" s="249"/>
      <c r="I38" s="245" t="s">
        <v>231</v>
      </c>
      <c r="J38" s="249"/>
      <c r="K38" s="246" t="s">
        <v>104</v>
      </c>
      <c r="L38" s="242">
        <v>8</v>
      </c>
      <c r="N38" s="248"/>
    </row>
    <row r="39" spans="2:14">
      <c r="B39" s="241">
        <v>34</v>
      </c>
      <c r="C39" s="250" t="s">
        <v>260</v>
      </c>
      <c r="D39" s="243"/>
      <c r="E39" s="241" t="s">
        <v>229</v>
      </c>
      <c r="F39" s="244"/>
      <c r="G39" s="241" t="s">
        <v>230</v>
      </c>
      <c r="H39" s="244"/>
      <c r="I39" s="245" t="s">
        <v>231</v>
      </c>
      <c r="J39" s="244">
        <v>0</v>
      </c>
      <c r="K39" s="246" t="s">
        <v>104</v>
      </c>
      <c r="L39" s="247" t="str">
        <f t="shared" ref="L39:L40" si="2">IF(OR(F39="",H39=""),"",(H39+IF(F39&gt;H39,1,0)-F39-J39)*24)</f>
        <v/>
      </c>
      <c r="N39" s="248"/>
    </row>
    <row r="40" spans="2:14">
      <c r="B40" s="241"/>
      <c r="C40" s="251" t="s">
        <v>153</v>
      </c>
      <c r="D40" s="243"/>
      <c r="E40" s="241" t="s">
        <v>229</v>
      </c>
      <c r="F40" s="244"/>
      <c r="G40" s="241" t="s">
        <v>230</v>
      </c>
      <c r="H40" s="244"/>
      <c r="I40" s="245" t="s">
        <v>231</v>
      </c>
      <c r="J40" s="244">
        <v>0</v>
      </c>
      <c r="K40" s="246" t="s">
        <v>104</v>
      </c>
      <c r="L40" s="247" t="str">
        <f t="shared" si="2"/>
        <v/>
      </c>
      <c r="N40" s="248"/>
    </row>
    <row r="41" spans="2:14">
      <c r="B41" s="241"/>
      <c r="C41" s="252" t="s">
        <v>153</v>
      </c>
      <c r="D41" s="243" t="str">
        <f>C39</f>
        <v>ag</v>
      </c>
      <c r="E41" s="241" t="s">
        <v>229</v>
      </c>
      <c r="F41" s="244" t="s">
        <v>153</v>
      </c>
      <c r="G41" s="241" t="s">
        <v>230</v>
      </c>
      <c r="H41" s="244" t="s">
        <v>153</v>
      </c>
      <c r="I41" s="245" t="s">
        <v>231</v>
      </c>
      <c r="J41" s="244" t="s">
        <v>153</v>
      </c>
      <c r="K41" s="246" t="s">
        <v>104</v>
      </c>
      <c r="L41" s="247" t="str">
        <f>IF(OR(L39="",L40=""),"",L39+L40)</f>
        <v/>
      </c>
      <c r="N41" s="248" t="s">
        <v>261</v>
      </c>
    </row>
    <row r="42" spans="2:14">
      <c r="B42" s="241"/>
      <c r="C42" s="250" t="s">
        <v>262</v>
      </c>
      <c r="D42" s="243"/>
      <c r="E42" s="241" t="s">
        <v>229</v>
      </c>
      <c r="F42" s="244"/>
      <c r="G42" s="241" t="s">
        <v>230</v>
      </c>
      <c r="H42" s="244"/>
      <c r="I42" s="245" t="s">
        <v>231</v>
      </c>
      <c r="J42" s="244">
        <v>0</v>
      </c>
      <c r="K42" s="246" t="s">
        <v>104</v>
      </c>
      <c r="L42" s="247" t="str">
        <f t="shared" ref="L42:L43" si="3">IF(OR(F42="",H42=""),"",(H42+IF(F42&gt;H42,1,0)-F42-J42)*24)</f>
        <v/>
      </c>
      <c r="N42" s="248"/>
    </row>
    <row r="43" spans="2:14">
      <c r="B43" s="241">
        <v>35</v>
      </c>
      <c r="C43" s="251" t="s">
        <v>153</v>
      </c>
      <c r="D43" s="243"/>
      <c r="E43" s="241" t="s">
        <v>229</v>
      </c>
      <c r="F43" s="244"/>
      <c r="G43" s="241" t="s">
        <v>230</v>
      </c>
      <c r="H43" s="244"/>
      <c r="I43" s="245" t="s">
        <v>231</v>
      </c>
      <c r="J43" s="244">
        <v>0</v>
      </c>
      <c r="K43" s="246" t="s">
        <v>104</v>
      </c>
      <c r="L43" s="247" t="str">
        <f t="shared" si="3"/>
        <v/>
      </c>
      <c r="N43" s="248"/>
    </row>
    <row r="44" spans="2:14">
      <c r="B44" s="241"/>
      <c r="C44" s="252" t="s">
        <v>153</v>
      </c>
      <c r="D44" s="243" t="str">
        <f>C42</f>
        <v>ah</v>
      </c>
      <c r="E44" s="241" t="s">
        <v>229</v>
      </c>
      <c r="F44" s="244" t="s">
        <v>153</v>
      </c>
      <c r="G44" s="241" t="s">
        <v>230</v>
      </c>
      <c r="H44" s="244" t="s">
        <v>153</v>
      </c>
      <c r="I44" s="245" t="s">
        <v>231</v>
      </c>
      <c r="J44" s="244" t="s">
        <v>153</v>
      </c>
      <c r="K44" s="246" t="s">
        <v>104</v>
      </c>
      <c r="L44" s="247" t="str">
        <f>IF(OR(L42="",L43=""),"",L42+L43)</f>
        <v/>
      </c>
      <c r="N44" s="248" t="s">
        <v>263</v>
      </c>
    </row>
    <row r="45" spans="2:14">
      <c r="B45" s="241"/>
      <c r="C45" s="250" t="s">
        <v>264</v>
      </c>
      <c r="D45" s="243"/>
      <c r="E45" s="241" t="s">
        <v>229</v>
      </c>
      <c r="F45" s="244"/>
      <c r="G45" s="241" t="s">
        <v>230</v>
      </c>
      <c r="H45" s="244"/>
      <c r="I45" s="245" t="s">
        <v>231</v>
      </c>
      <c r="J45" s="244">
        <v>0</v>
      </c>
      <c r="K45" s="246" t="s">
        <v>104</v>
      </c>
      <c r="L45" s="247" t="str">
        <f t="shared" ref="L45:L46" si="4">IF(OR(F45="",H45=""),"",(H45+IF(F45&gt;H45,1,0)-F45-J45)*24)</f>
        <v/>
      </c>
      <c r="N45" s="248"/>
    </row>
    <row r="46" spans="2:14">
      <c r="B46" s="241">
        <v>36</v>
      </c>
      <c r="C46" s="251" t="s">
        <v>153</v>
      </c>
      <c r="D46" s="243"/>
      <c r="E46" s="241" t="s">
        <v>229</v>
      </c>
      <c r="F46" s="244"/>
      <c r="G46" s="241" t="s">
        <v>230</v>
      </c>
      <c r="H46" s="244"/>
      <c r="I46" s="245" t="s">
        <v>231</v>
      </c>
      <c r="J46" s="244">
        <v>0</v>
      </c>
      <c r="K46" s="246" t="s">
        <v>104</v>
      </c>
      <c r="L46" s="247" t="str">
        <f t="shared" si="4"/>
        <v/>
      </c>
      <c r="N46" s="248"/>
    </row>
    <row r="47" spans="2:14">
      <c r="B47" s="241"/>
      <c r="C47" s="252" t="s">
        <v>153</v>
      </c>
      <c r="D47" s="243" t="str">
        <f>C45</f>
        <v>ai</v>
      </c>
      <c r="E47" s="241" t="s">
        <v>229</v>
      </c>
      <c r="F47" s="244" t="s">
        <v>153</v>
      </c>
      <c r="G47" s="241" t="s">
        <v>230</v>
      </c>
      <c r="H47" s="244" t="s">
        <v>153</v>
      </c>
      <c r="I47" s="245" t="s">
        <v>231</v>
      </c>
      <c r="J47" s="244" t="s">
        <v>153</v>
      </c>
      <c r="K47" s="246" t="s">
        <v>104</v>
      </c>
      <c r="L47" s="247" t="str">
        <f>IF(OR(L45="",L46=""),"",L45+L46)</f>
        <v/>
      </c>
      <c r="N47" s="248" t="s">
        <v>263</v>
      </c>
    </row>
    <row r="49" spans="3:4">
      <c r="C49" s="237" t="s">
        <v>271</v>
      </c>
      <c r="D49" s="237"/>
    </row>
    <row r="50" spans="3:4">
      <c r="C50" s="237" t="s">
        <v>272</v>
      </c>
      <c r="D50" s="237"/>
    </row>
    <row r="51" spans="3:4">
      <c r="C51" s="237" t="s">
        <v>269</v>
      </c>
      <c r="D51" s="237"/>
    </row>
    <row r="52" spans="3:4">
      <c r="C52" s="237" t="s">
        <v>270</v>
      </c>
      <c r="D52" s="237"/>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7"/>
  <sheetViews>
    <sheetView zoomScale="90" zoomScaleNormal="90" workbookViewId="0">
      <selection sqref="A1:N1"/>
    </sheetView>
  </sheetViews>
  <sheetFormatPr defaultColWidth="9" defaultRowHeight="18.75"/>
  <cols>
    <col min="1" max="1" width="1.375" style="253" customWidth="1"/>
    <col min="2" max="3" width="9" style="253"/>
    <col min="4" max="4" width="40.625" style="253" customWidth="1"/>
    <col min="5" max="16384" width="9" style="253"/>
  </cols>
  <sheetData>
    <row r="1" spans="2:11">
      <c r="B1" s="253" t="s">
        <v>273</v>
      </c>
      <c r="D1" s="254"/>
      <c r="E1" s="254"/>
      <c r="F1" s="254"/>
    </row>
    <row r="2" spans="2:11" s="256" customFormat="1" ht="20.25" customHeight="1">
      <c r="B2" s="255" t="s">
        <v>274</v>
      </c>
      <c r="C2" s="255"/>
      <c r="D2" s="254"/>
      <c r="E2" s="254"/>
      <c r="F2" s="254"/>
    </row>
    <row r="3" spans="2:11" s="256" customFormat="1" ht="20.25" customHeight="1">
      <c r="B3" s="255"/>
      <c r="C3" s="255"/>
      <c r="D3" s="254"/>
      <c r="E3" s="254"/>
      <c r="F3" s="254"/>
    </row>
    <row r="4" spans="2:11" s="258" customFormat="1" ht="20.25" customHeight="1">
      <c r="B4" s="257"/>
      <c r="C4" s="254" t="s">
        <v>275</v>
      </c>
      <c r="D4" s="254"/>
      <c r="F4" s="724" t="s">
        <v>276</v>
      </c>
      <c r="G4" s="724"/>
      <c r="H4" s="724"/>
      <c r="I4" s="724"/>
      <c r="J4" s="724"/>
      <c r="K4" s="724"/>
    </row>
    <row r="5" spans="2:11" s="258" customFormat="1" ht="20.25" customHeight="1">
      <c r="B5" s="259"/>
      <c r="C5" s="254" t="s">
        <v>277</v>
      </c>
      <c r="D5" s="254"/>
      <c r="F5" s="724"/>
      <c r="G5" s="724"/>
      <c r="H5" s="724"/>
      <c r="I5" s="724"/>
      <c r="J5" s="724"/>
      <c r="K5" s="724"/>
    </row>
    <row r="6" spans="2:11" s="256" customFormat="1" ht="20.25" customHeight="1">
      <c r="B6" s="260" t="s">
        <v>278</v>
      </c>
      <c r="C6" s="254"/>
      <c r="D6" s="254"/>
      <c r="E6" s="198"/>
      <c r="F6" s="261"/>
    </row>
    <row r="7" spans="2:11" s="256" customFormat="1" ht="20.25" customHeight="1">
      <c r="B7" s="255"/>
      <c r="C7" s="255"/>
      <c r="D7" s="254"/>
      <c r="E7" s="198"/>
      <c r="F7" s="261"/>
    </row>
    <row r="8" spans="2:11" s="256" customFormat="1" ht="20.25" customHeight="1">
      <c r="B8" s="254" t="s">
        <v>279</v>
      </c>
      <c r="C8" s="255"/>
      <c r="D8" s="254"/>
      <c r="E8" s="198"/>
      <c r="F8" s="261"/>
    </row>
    <row r="9" spans="2:11" s="256" customFormat="1" ht="20.25" customHeight="1">
      <c r="B9" s="255"/>
      <c r="C9" s="255"/>
      <c r="D9" s="254"/>
      <c r="E9" s="254"/>
      <c r="F9" s="254"/>
    </row>
    <row r="10" spans="2:11" s="256" customFormat="1" ht="20.25" customHeight="1">
      <c r="B10" s="254" t="s">
        <v>280</v>
      </c>
      <c r="C10" s="255"/>
      <c r="D10" s="254"/>
      <c r="E10" s="254"/>
      <c r="F10" s="254"/>
    </row>
    <row r="11" spans="2:11" s="256" customFormat="1" ht="20.25" customHeight="1">
      <c r="B11" s="254"/>
      <c r="C11" s="255"/>
      <c r="D11" s="254"/>
    </row>
    <row r="12" spans="2:11" s="256" customFormat="1" ht="20.25" customHeight="1">
      <c r="B12" s="254" t="s">
        <v>281</v>
      </c>
      <c r="C12" s="255"/>
      <c r="D12" s="254"/>
    </row>
    <row r="13" spans="2:11" s="256" customFormat="1" ht="20.25" customHeight="1">
      <c r="B13" s="254"/>
      <c r="C13" s="255"/>
      <c r="D13" s="254"/>
    </row>
    <row r="14" spans="2:11" s="256" customFormat="1" ht="20.25" customHeight="1">
      <c r="B14" s="254" t="s">
        <v>282</v>
      </c>
      <c r="C14" s="255"/>
      <c r="D14" s="254"/>
    </row>
    <row r="15" spans="2:11" s="256" customFormat="1" ht="20.25" customHeight="1">
      <c r="B15" s="254"/>
      <c r="C15" s="255"/>
      <c r="D15" s="254"/>
    </row>
    <row r="16" spans="2:11" s="256" customFormat="1" ht="17.25" customHeight="1">
      <c r="B16" s="254" t="s">
        <v>283</v>
      </c>
      <c r="C16" s="254"/>
      <c r="D16" s="254"/>
    </row>
    <row r="17" spans="2:25" s="256" customFormat="1" ht="17.25" customHeight="1">
      <c r="B17" s="254" t="s">
        <v>284</v>
      </c>
      <c r="C17" s="254"/>
      <c r="D17" s="254"/>
    </row>
    <row r="18" spans="2:25" s="256" customFormat="1" ht="17.25" customHeight="1">
      <c r="B18" s="254"/>
      <c r="C18" s="254"/>
      <c r="D18" s="254"/>
    </row>
    <row r="19" spans="2:25" s="256" customFormat="1" ht="17.25" customHeight="1">
      <c r="B19" s="254"/>
      <c r="C19" s="262" t="s">
        <v>121</v>
      </c>
      <c r="D19" s="262" t="s">
        <v>285</v>
      </c>
    </row>
    <row r="20" spans="2:25" s="256" customFormat="1" ht="17.25" customHeight="1">
      <c r="B20" s="254"/>
      <c r="C20" s="262">
        <v>1</v>
      </c>
      <c r="D20" s="263" t="s">
        <v>170</v>
      </c>
    </row>
    <row r="21" spans="2:25" s="256" customFormat="1" ht="17.25" customHeight="1">
      <c r="B21" s="254"/>
      <c r="C21" s="262">
        <v>2</v>
      </c>
      <c r="D21" s="263" t="s">
        <v>286</v>
      </c>
    </row>
    <row r="22" spans="2:25" s="256" customFormat="1" ht="17.25" customHeight="1">
      <c r="B22" s="254"/>
      <c r="C22" s="262">
        <v>3</v>
      </c>
      <c r="D22" s="263" t="s">
        <v>287</v>
      </c>
    </row>
    <row r="23" spans="2:25" s="256" customFormat="1" ht="17.25" customHeight="1">
      <c r="B23" s="254"/>
      <c r="C23" s="262">
        <v>4</v>
      </c>
      <c r="D23" s="263" t="s">
        <v>288</v>
      </c>
    </row>
    <row r="24" spans="2:25" s="256" customFormat="1" ht="17.25" customHeight="1">
      <c r="B24" s="254"/>
      <c r="C24" s="262">
        <v>5</v>
      </c>
      <c r="D24" s="263" t="s">
        <v>289</v>
      </c>
    </row>
    <row r="25" spans="2:25" s="256" customFormat="1" ht="17.25" customHeight="1">
      <c r="B25" s="254"/>
      <c r="C25" s="262">
        <v>6</v>
      </c>
      <c r="D25" s="263" t="s">
        <v>290</v>
      </c>
    </row>
    <row r="26" spans="2:25" s="256" customFormat="1" ht="17.25" customHeight="1">
      <c r="B26" s="254"/>
      <c r="C26" s="262">
        <v>7</v>
      </c>
      <c r="D26" s="263" t="s">
        <v>291</v>
      </c>
    </row>
    <row r="27" spans="2:25" s="256" customFormat="1" ht="17.25" customHeight="1">
      <c r="B27" s="254"/>
      <c r="C27" s="262">
        <v>8</v>
      </c>
      <c r="D27" s="263" t="s">
        <v>175</v>
      </c>
    </row>
    <row r="28" spans="2:25" s="256" customFormat="1" ht="17.25" customHeight="1">
      <c r="B28" s="254"/>
      <c r="C28" s="198"/>
      <c r="D28" s="261"/>
    </row>
    <row r="29" spans="2:25" s="256" customFormat="1" ht="17.25" customHeight="1">
      <c r="B29" s="254" t="s">
        <v>292</v>
      </c>
      <c r="C29" s="254"/>
      <c r="D29" s="254"/>
      <c r="E29" s="258"/>
      <c r="F29" s="258"/>
    </row>
    <row r="30" spans="2:25" s="256" customFormat="1" ht="17.25" customHeight="1">
      <c r="B30" s="254" t="s">
        <v>293</v>
      </c>
      <c r="C30" s="254"/>
      <c r="D30" s="254"/>
      <c r="E30" s="258"/>
      <c r="F30" s="258"/>
    </row>
    <row r="31" spans="2:25" s="256" customFormat="1" ht="17.25" customHeight="1">
      <c r="B31" s="254"/>
      <c r="C31" s="254"/>
      <c r="D31" s="254"/>
      <c r="E31" s="258"/>
      <c r="F31" s="258"/>
      <c r="G31" s="264"/>
      <c r="H31" s="264"/>
      <c r="J31" s="264"/>
      <c r="K31" s="264"/>
      <c r="L31" s="264"/>
      <c r="M31" s="264"/>
      <c r="N31" s="264"/>
      <c r="O31" s="264"/>
      <c r="R31" s="264"/>
      <c r="S31" s="264"/>
      <c r="T31" s="264"/>
      <c r="W31" s="264"/>
      <c r="X31" s="264"/>
      <c r="Y31" s="264"/>
    </row>
    <row r="32" spans="2:25" s="256" customFormat="1" ht="17.25" customHeight="1">
      <c r="B32" s="254"/>
      <c r="C32" s="262" t="s">
        <v>142</v>
      </c>
      <c r="D32" s="262" t="s">
        <v>143</v>
      </c>
      <c r="E32" s="258"/>
      <c r="F32" s="258"/>
      <c r="G32" s="264"/>
      <c r="H32" s="264"/>
      <c r="J32" s="264"/>
      <c r="K32" s="264"/>
      <c r="L32" s="264"/>
      <c r="M32" s="264"/>
      <c r="N32" s="264"/>
      <c r="O32" s="264"/>
      <c r="R32" s="264"/>
      <c r="S32" s="264"/>
      <c r="T32" s="264"/>
      <c r="W32" s="264"/>
      <c r="X32" s="264"/>
      <c r="Y32" s="264"/>
    </row>
    <row r="33" spans="2:51" s="256" customFormat="1" ht="17.25" customHeight="1">
      <c r="B33" s="254"/>
      <c r="C33" s="262" t="s">
        <v>147</v>
      </c>
      <c r="D33" s="263" t="s">
        <v>148</v>
      </c>
      <c r="E33" s="258"/>
      <c r="F33" s="258"/>
      <c r="G33" s="264"/>
      <c r="H33" s="264"/>
      <c r="J33" s="264"/>
      <c r="K33" s="264"/>
      <c r="L33" s="264"/>
      <c r="M33" s="264"/>
      <c r="N33" s="264"/>
      <c r="O33" s="264"/>
      <c r="R33" s="264"/>
      <c r="S33" s="264"/>
      <c r="T33" s="264"/>
      <c r="W33" s="264"/>
      <c r="X33" s="264"/>
      <c r="Y33" s="264"/>
    </row>
    <row r="34" spans="2:51" s="256" customFormat="1" ht="17.25" customHeight="1">
      <c r="B34" s="254"/>
      <c r="C34" s="262" t="s">
        <v>149</v>
      </c>
      <c r="D34" s="263" t="s">
        <v>150</v>
      </c>
      <c r="E34" s="258"/>
      <c r="F34" s="258"/>
      <c r="G34" s="264"/>
      <c r="H34" s="264"/>
      <c r="J34" s="264"/>
      <c r="K34" s="264"/>
      <c r="L34" s="264"/>
      <c r="M34" s="264"/>
      <c r="N34" s="264"/>
      <c r="O34" s="264"/>
      <c r="R34" s="264"/>
      <c r="S34" s="264"/>
      <c r="T34" s="264"/>
      <c r="W34" s="264"/>
      <c r="X34" s="264"/>
      <c r="Y34" s="264"/>
    </row>
    <row r="35" spans="2:51" s="256" customFormat="1" ht="17.25" customHeight="1">
      <c r="B35" s="254"/>
      <c r="C35" s="262" t="s">
        <v>151</v>
      </c>
      <c r="D35" s="263" t="s">
        <v>152</v>
      </c>
      <c r="E35" s="258"/>
      <c r="F35" s="258"/>
      <c r="G35" s="264"/>
      <c r="H35" s="264"/>
      <c r="J35" s="264"/>
      <c r="K35" s="264"/>
      <c r="L35" s="264"/>
      <c r="M35" s="264"/>
      <c r="N35" s="264"/>
      <c r="O35" s="264"/>
      <c r="R35" s="264"/>
      <c r="S35" s="264"/>
      <c r="T35" s="264"/>
      <c r="W35" s="264"/>
      <c r="X35" s="264"/>
      <c r="Y35" s="264"/>
    </row>
    <row r="36" spans="2:51" s="256" customFormat="1" ht="17.25" customHeight="1">
      <c r="B36" s="254"/>
      <c r="C36" s="262" t="s">
        <v>154</v>
      </c>
      <c r="D36" s="263" t="s">
        <v>294</v>
      </c>
      <c r="E36" s="258"/>
      <c r="F36" s="258"/>
      <c r="G36" s="264"/>
      <c r="H36" s="264"/>
      <c r="J36" s="264"/>
      <c r="K36" s="264"/>
      <c r="L36" s="264"/>
      <c r="M36" s="264"/>
      <c r="N36" s="264"/>
      <c r="O36" s="264"/>
      <c r="R36" s="264"/>
      <c r="S36" s="264"/>
      <c r="T36" s="264"/>
      <c r="W36" s="264"/>
      <c r="X36" s="264"/>
      <c r="Y36" s="264"/>
    </row>
    <row r="37" spans="2:51" s="256" customFormat="1" ht="17.25" customHeight="1">
      <c r="B37" s="254"/>
      <c r="C37" s="254"/>
      <c r="D37" s="254"/>
      <c r="E37" s="258"/>
      <c r="F37" s="258"/>
      <c r="G37" s="264"/>
      <c r="H37" s="264"/>
      <c r="J37" s="264"/>
      <c r="K37" s="264"/>
      <c r="L37" s="264"/>
      <c r="M37" s="264"/>
      <c r="N37" s="264"/>
      <c r="O37" s="264"/>
      <c r="R37" s="264"/>
      <c r="S37" s="264"/>
      <c r="T37" s="264"/>
      <c r="W37" s="264"/>
      <c r="X37" s="264"/>
      <c r="Y37" s="264"/>
    </row>
    <row r="38" spans="2:51" s="256" customFormat="1" ht="17.25" customHeight="1">
      <c r="B38" s="254"/>
      <c r="C38" s="265" t="s">
        <v>295</v>
      </c>
      <c r="D38" s="254"/>
      <c r="E38" s="258"/>
      <c r="F38" s="258"/>
      <c r="G38" s="264"/>
      <c r="H38" s="264"/>
      <c r="J38" s="264"/>
      <c r="K38" s="264"/>
      <c r="L38" s="264"/>
      <c r="M38" s="264"/>
      <c r="N38" s="264"/>
      <c r="O38" s="264"/>
      <c r="R38" s="264"/>
      <c r="S38" s="264"/>
      <c r="T38" s="264"/>
      <c r="W38" s="264"/>
      <c r="X38" s="264"/>
      <c r="Y38" s="264"/>
    </row>
    <row r="39" spans="2:51" s="256" customFormat="1" ht="17.25" customHeight="1">
      <c r="B39" s="258"/>
      <c r="C39" s="254" t="s">
        <v>296</v>
      </c>
      <c r="D39" s="258"/>
      <c r="E39" s="258"/>
      <c r="F39" s="265"/>
      <c r="G39" s="264"/>
      <c r="H39" s="264"/>
      <c r="J39" s="264"/>
      <c r="K39" s="264"/>
      <c r="L39" s="264"/>
      <c r="M39" s="264"/>
      <c r="N39" s="264"/>
      <c r="O39" s="264"/>
      <c r="R39" s="264"/>
      <c r="S39" s="264"/>
      <c r="T39" s="264"/>
      <c r="W39" s="264"/>
      <c r="X39" s="264"/>
      <c r="Y39" s="264"/>
    </row>
    <row r="40" spans="2:51" s="256" customFormat="1" ht="17.25" customHeight="1">
      <c r="B40" s="258"/>
      <c r="C40" s="254" t="s">
        <v>297</v>
      </c>
      <c r="D40" s="258"/>
      <c r="E40" s="258"/>
      <c r="F40" s="254"/>
      <c r="G40" s="264"/>
      <c r="H40" s="264"/>
      <c r="J40" s="264"/>
      <c r="K40" s="264"/>
      <c r="L40" s="264"/>
      <c r="M40" s="264"/>
      <c r="N40" s="264"/>
      <c r="O40" s="264"/>
      <c r="R40" s="264"/>
      <c r="S40" s="264"/>
      <c r="T40" s="264"/>
      <c r="W40" s="264"/>
      <c r="X40" s="264"/>
      <c r="Y40" s="264"/>
    </row>
    <row r="41" spans="2:51" s="256" customFormat="1" ht="17.25" customHeight="1">
      <c r="B41" s="254"/>
      <c r="C41" s="254"/>
      <c r="D41" s="254"/>
      <c r="E41" s="265"/>
      <c r="F41" s="264"/>
      <c r="G41" s="264"/>
      <c r="H41" s="264"/>
      <c r="J41" s="264"/>
      <c r="K41" s="264"/>
      <c r="L41" s="264"/>
      <c r="M41" s="264"/>
      <c r="N41" s="264"/>
      <c r="O41" s="264"/>
      <c r="R41" s="264"/>
      <c r="S41" s="264"/>
      <c r="T41" s="264"/>
      <c r="W41" s="264"/>
      <c r="X41" s="264"/>
      <c r="Y41" s="264"/>
    </row>
    <row r="42" spans="2:51" s="256" customFormat="1" ht="17.25" customHeight="1">
      <c r="B42" s="254" t="s">
        <v>298</v>
      </c>
      <c r="C42" s="254"/>
      <c r="D42" s="254"/>
    </row>
    <row r="43" spans="2:51" s="256" customFormat="1" ht="17.25" customHeight="1">
      <c r="B43" s="254" t="s">
        <v>299</v>
      </c>
      <c r="C43" s="254"/>
      <c r="D43" s="254"/>
      <c r="AH43" s="266"/>
      <c r="AI43" s="266"/>
      <c r="AJ43" s="266"/>
      <c r="AK43" s="266"/>
      <c r="AL43" s="266"/>
      <c r="AM43" s="266"/>
      <c r="AN43" s="266"/>
      <c r="AO43" s="266"/>
      <c r="AP43" s="266"/>
      <c r="AQ43" s="266"/>
      <c r="AR43" s="266"/>
      <c r="AS43" s="266"/>
    </row>
    <row r="44" spans="2:51" s="256" customFormat="1" ht="17.25" customHeight="1">
      <c r="B44" s="267" t="s">
        <v>300</v>
      </c>
      <c r="C44" s="258"/>
      <c r="D44" s="258"/>
      <c r="E44" s="268"/>
      <c r="F44" s="268"/>
      <c r="G44" s="268"/>
      <c r="H44" s="268"/>
      <c r="I44" s="268"/>
      <c r="J44" s="268"/>
      <c r="K44" s="268"/>
      <c r="L44" s="268"/>
      <c r="M44" s="268"/>
      <c r="N44" s="268"/>
      <c r="O44" s="269"/>
      <c r="P44" s="269"/>
      <c r="Q44" s="268"/>
      <c r="R44" s="269"/>
      <c r="S44" s="268"/>
      <c r="T44" s="268"/>
      <c r="U44" s="269"/>
      <c r="V44" s="266"/>
      <c r="W44" s="266"/>
      <c r="X44" s="266"/>
      <c r="Y44" s="268"/>
      <c r="Z44" s="268"/>
      <c r="AA44" s="268"/>
      <c r="AB44" s="268"/>
      <c r="AC44" s="266"/>
      <c r="AD44" s="268"/>
      <c r="AE44" s="269"/>
      <c r="AF44" s="269"/>
      <c r="AG44" s="269"/>
      <c r="AH44" s="269"/>
      <c r="AI44" s="270"/>
      <c r="AJ44" s="269"/>
      <c r="AK44" s="269"/>
      <c r="AL44" s="269"/>
      <c r="AM44" s="269"/>
      <c r="AN44" s="269"/>
      <c r="AO44" s="269"/>
      <c r="AP44" s="269"/>
      <c r="AQ44" s="269"/>
      <c r="AR44" s="269"/>
      <c r="AS44" s="269"/>
      <c r="AT44" s="269"/>
      <c r="AU44" s="269"/>
      <c r="AV44" s="269"/>
      <c r="AW44" s="269"/>
      <c r="AX44" s="269"/>
      <c r="AY44" s="270"/>
    </row>
    <row r="45" spans="2:51" s="256" customFormat="1" ht="17.25" customHeight="1">
      <c r="F45" s="266"/>
    </row>
    <row r="46" spans="2:51" s="256" customFormat="1" ht="17.25" customHeight="1">
      <c r="B46" s="254" t="s">
        <v>301</v>
      </c>
      <c r="C46" s="254"/>
    </row>
    <row r="47" spans="2:51" s="256" customFormat="1" ht="17.25" customHeight="1">
      <c r="B47" s="254"/>
      <c r="C47" s="254"/>
    </row>
    <row r="48" spans="2:51" s="256" customFormat="1" ht="17.25" customHeight="1">
      <c r="B48" s="254" t="s">
        <v>302</v>
      </c>
      <c r="C48" s="254"/>
    </row>
    <row r="49" spans="2:54" s="256" customFormat="1" ht="17.25" customHeight="1">
      <c r="B49" s="254" t="s">
        <v>303</v>
      </c>
      <c r="C49" s="254"/>
    </row>
    <row r="50" spans="2:54" s="256" customFormat="1" ht="17.25" customHeight="1">
      <c r="B50" s="254"/>
      <c r="C50" s="254"/>
    </row>
    <row r="51" spans="2:54" s="256" customFormat="1" ht="17.25" customHeight="1">
      <c r="B51" s="254" t="s">
        <v>304</v>
      </c>
      <c r="C51" s="254"/>
    </row>
    <row r="52" spans="2:54" s="256" customFormat="1" ht="17.25" customHeight="1">
      <c r="B52" s="254" t="s">
        <v>305</v>
      </c>
      <c r="C52" s="254"/>
    </row>
    <row r="53" spans="2:54" s="256" customFormat="1" ht="17.25" customHeight="1">
      <c r="B53" s="254"/>
      <c r="C53" s="254"/>
    </row>
    <row r="54" spans="2:54" s="256" customFormat="1" ht="17.25" customHeight="1">
      <c r="B54" s="254" t="s">
        <v>306</v>
      </c>
      <c r="C54" s="254"/>
      <c r="D54" s="254"/>
    </row>
    <row r="55" spans="2:54" s="256" customFormat="1" ht="17.25" customHeight="1">
      <c r="B55" s="254"/>
      <c r="C55" s="254"/>
      <c r="D55" s="254"/>
    </row>
    <row r="56" spans="2:54" s="256" customFormat="1" ht="17.25" customHeight="1">
      <c r="B56" s="258" t="s">
        <v>307</v>
      </c>
      <c r="C56" s="258"/>
      <c r="D56" s="254"/>
    </row>
    <row r="57" spans="2:54" s="256" customFormat="1" ht="17.25" customHeight="1">
      <c r="B57" s="258" t="s">
        <v>308</v>
      </c>
      <c r="C57" s="258"/>
      <c r="D57" s="254"/>
    </row>
    <row r="58" spans="2:54" s="256" customFormat="1" ht="17.25" customHeight="1">
      <c r="B58" s="258" t="s">
        <v>309</v>
      </c>
    </row>
    <row r="59" spans="2:54" s="256" customFormat="1" ht="17.25" customHeight="1">
      <c r="B59" s="258"/>
    </row>
    <row r="60" spans="2:54" s="256" customFormat="1" ht="17.25" customHeight="1">
      <c r="B60" s="258" t="s">
        <v>310</v>
      </c>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row>
    <row r="61" spans="2:54" s="256" customFormat="1" ht="17.25" customHeight="1">
      <c r="B61" s="272" t="s">
        <v>311</v>
      </c>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row>
    <row r="62" spans="2:54" ht="18.75" customHeight="1">
      <c r="B62" s="273" t="s">
        <v>312</v>
      </c>
    </row>
    <row r="63" spans="2:54" ht="18.75" customHeight="1">
      <c r="B63" s="272" t="s">
        <v>313</v>
      </c>
    </row>
    <row r="64" spans="2:54" ht="18.75" customHeight="1">
      <c r="B64" s="273" t="s">
        <v>314</v>
      </c>
    </row>
    <row r="65" spans="2:2" ht="18.75" customHeight="1">
      <c r="B65" s="272" t="s">
        <v>315</v>
      </c>
    </row>
    <row r="66" spans="2:2" ht="18.75" customHeight="1">
      <c r="B66" s="272" t="s">
        <v>316</v>
      </c>
    </row>
    <row r="67" spans="2:2" ht="18.75" customHeight="1">
      <c r="B67" s="272" t="s">
        <v>317</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zoomScale="50" zoomScaleNormal="50" workbookViewId="0">
      <selection sqref="A1:N1"/>
    </sheetView>
  </sheetViews>
  <sheetFormatPr defaultColWidth="9" defaultRowHeight="18.75"/>
  <cols>
    <col min="1" max="1" width="1.875" style="253" customWidth="1"/>
    <col min="2" max="2" width="11.5" style="253" customWidth="1"/>
    <col min="3" max="12" width="40.625" style="253" customWidth="1"/>
    <col min="13" max="16384" width="9" style="253"/>
  </cols>
  <sheetData>
    <row r="1" spans="2:4">
      <c r="B1" s="266" t="s">
        <v>318</v>
      </c>
      <c r="C1" s="266"/>
      <c r="D1" s="266"/>
    </row>
    <row r="2" spans="2:4">
      <c r="B2" s="266"/>
      <c r="C2" s="266"/>
      <c r="D2" s="266"/>
    </row>
    <row r="3" spans="2:4">
      <c r="B3" s="262" t="s">
        <v>121</v>
      </c>
      <c r="C3" s="262" t="s">
        <v>319</v>
      </c>
      <c r="D3" s="266"/>
    </row>
    <row r="4" spans="2:4">
      <c r="B4" s="274">
        <v>1</v>
      </c>
      <c r="C4" s="275" t="s">
        <v>103</v>
      </c>
      <c r="D4" s="266"/>
    </row>
    <row r="5" spans="2:4">
      <c r="B5" s="274">
        <v>2</v>
      </c>
      <c r="C5" s="275" t="s">
        <v>320</v>
      </c>
      <c r="D5" s="266"/>
    </row>
    <row r="6" spans="2:4">
      <c r="B6" s="274">
        <v>3</v>
      </c>
      <c r="C6" s="275" t="s">
        <v>321</v>
      </c>
      <c r="D6" s="266"/>
    </row>
    <row r="7" spans="2:4">
      <c r="B7" s="274">
        <v>4</v>
      </c>
      <c r="C7" s="275" t="s">
        <v>321</v>
      </c>
      <c r="D7" s="266"/>
    </row>
    <row r="8" spans="2:4">
      <c r="B8" s="274">
        <v>5</v>
      </c>
      <c r="C8" s="275" t="s">
        <v>321</v>
      </c>
      <c r="D8" s="266"/>
    </row>
    <row r="9" spans="2:4">
      <c r="B9" s="274">
        <v>6</v>
      </c>
      <c r="C9" s="275" t="s">
        <v>321</v>
      </c>
    </row>
    <row r="10" spans="2:4">
      <c r="B10" s="274">
        <v>7</v>
      </c>
      <c r="C10" s="275" t="s">
        <v>321</v>
      </c>
      <c r="D10" s="266"/>
    </row>
    <row r="11" spans="2:4">
      <c r="B11" s="274">
        <v>8</v>
      </c>
      <c r="C11" s="275" t="s">
        <v>321</v>
      </c>
      <c r="D11" s="266"/>
    </row>
    <row r="12" spans="2:4">
      <c r="B12" s="274">
        <v>9</v>
      </c>
      <c r="C12" s="275" t="s">
        <v>321</v>
      </c>
      <c r="D12" s="266"/>
    </row>
    <row r="13" spans="2:4">
      <c r="B13" s="274">
        <v>10</v>
      </c>
      <c r="C13" s="275" t="s">
        <v>321</v>
      </c>
      <c r="D13" s="266"/>
    </row>
    <row r="15" spans="2:4">
      <c r="B15" s="266" t="s">
        <v>322</v>
      </c>
    </row>
    <row r="16" spans="2:4" ht="19.5" thickBot="1"/>
    <row r="17" spans="2:12" ht="20.25" thickBot="1">
      <c r="B17" s="276" t="s">
        <v>285</v>
      </c>
      <c r="C17" s="277" t="s">
        <v>323</v>
      </c>
      <c r="D17" s="278" t="s">
        <v>79</v>
      </c>
      <c r="E17" s="278" t="s">
        <v>188</v>
      </c>
      <c r="F17" s="278" t="s">
        <v>205</v>
      </c>
      <c r="G17" s="278" t="s">
        <v>214</v>
      </c>
      <c r="H17" s="279" t="s">
        <v>216</v>
      </c>
      <c r="I17" s="279" t="s">
        <v>218</v>
      </c>
      <c r="J17" s="279" t="s">
        <v>175</v>
      </c>
      <c r="K17" s="279" t="s">
        <v>321</v>
      </c>
      <c r="L17" s="280" t="s">
        <v>321</v>
      </c>
    </row>
    <row r="18" spans="2:12" ht="19.5">
      <c r="B18" s="725" t="s">
        <v>324</v>
      </c>
      <c r="C18" s="281" t="s">
        <v>172</v>
      </c>
      <c r="D18" s="282" t="s">
        <v>206</v>
      </c>
      <c r="E18" s="282" t="s">
        <v>189</v>
      </c>
      <c r="F18" s="282" t="s">
        <v>208</v>
      </c>
      <c r="G18" s="282" t="s">
        <v>214</v>
      </c>
      <c r="H18" s="283" t="s">
        <v>216</v>
      </c>
      <c r="I18" s="283" t="s">
        <v>218</v>
      </c>
      <c r="J18" s="283" t="s">
        <v>206</v>
      </c>
      <c r="K18" s="283"/>
      <c r="L18" s="284"/>
    </row>
    <row r="19" spans="2:12" ht="19.5">
      <c r="B19" s="726"/>
      <c r="C19" s="285" t="s">
        <v>172</v>
      </c>
      <c r="D19" s="285" t="s">
        <v>180</v>
      </c>
      <c r="E19" s="285" t="s">
        <v>206</v>
      </c>
      <c r="F19" s="285" t="s">
        <v>206</v>
      </c>
      <c r="G19" s="285" t="s">
        <v>172</v>
      </c>
      <c r="H19" s="285" t="s">
        <v>172</v>
      </c>
      <c r="I19" s="285" t="s">
        <v>172</v>
      </c>
      <c r="J19" s="285" t="s">
        <v>180</v>
      </c>
      <c r="K19" s="286"/>
      <c r="L19" s="287"/>
    </row>
    <row r="20" spans="2:12" ht="19.5">
      <c r="B20" s="726"/>
      <c r="C20" s="285" t="s">
        <v>172</v>
      </c>
      <c r="D20" s="285" t="s">
        <v>189</v>
      </c>
      <c r="E20" s="285" t="s">
        <v>180</v>
      </c>
      <c r="F20" s="285" t="s">
        <v>180</v>
      </c>
      <c r="G20" s="285" t="s">
        <v>172</v>
      </c>
      <c r="H20" s="285" t="s">
        <v>172</v>
      </c>
      <c r="I20" s="285" t="s">
        <v>172</v>
      </c>
      <c r="J20" s="285" t="s">
        <v>189</v>
      </c>
      <c r="K20" s="286"/>
      <c r="L20" s="287"/>
    </row>
    <row r="21" spans="2:12" ht="19.5">
      <c r="B21" s="726"/>
      <c r="C21" s="285" t="s">
        <v>172</v>
      </c>
      <c r="D21" s="285" t="s">
        <v>325</v>
      </c>
      <c r="E21" s="285" t="s">
        <v>326</v>
      </c>
      <c r="F21" s="285" t="s">
        <v>172</v>
      </c>
      <c r="G21" s="285" t="s">
        <v>172</v>
      </c>
      <c r="H21" s="285" t="s">
        <v>172</v>
      </c>
      <c r="I21" s="285" t="s">
        <v>172</v>
      </c>
      <c r="J21" s="285" t="s">
        <v>325</v>
      </c>
      <c r="K21" s="286"/>
      <c r="L21" s="287"/>
    </row>
    <row r="22" spans="2:12" ht="19.5">
      <c r="B22" s="726"/>
      <c r="C22" s="285" t="s">
        <v>172</v>
      </c>
      <c r="D22" s="285" t="s">
        <v>208</v>
      </c>
      <c r="E22" s="285" t="s">
        <v>327</v>
      </c>
      <c r="F22" s="285" t="s">
        <v>172</v>
      </c>
      <c r="G22" s="285" t="s">
        <v>172</v>
      </c>
      <c r="H22" s="285" t="s">
        <v>172</v>
      </c>
      <c r="I22" s="285" t="s">
        <v>172</v>
      </c>
      <c r="J22" s="285" t="s">
        <v>208</v>
      </c>
      <c r="K22" s="286"/>
      <c r="L22" s="287"/>
    </row>
    <row r="23" spans="2:12" ht="19.5">
      <c r="B23" s="726"/>
      <c r="C23" s="285" t="s">
        <v>172</v>
      </c>
      <c r="D23" s="285" t="s">
        <v>176</v>
      </c>
      <c r="E23" s="285" t="s">
        <v>328</v>
      </c>
      <c r="F23" s="285" t="s">
        <v>172</v>
      </c>
      <c r="G23" s="285" t="s">
        <v>172</v>
      </c>
      <c r="H23" s="285" t="s">
        <v>172</v>
      </c>
      <c r="I23" s="285" t="s">
        <v>172</v>
      </c>
      <c r="J23" s="285" t="s">
        <v>176</v>
      </c>
      <c r="K23" s="286"/>
      <c r="L23" s="287"/>
    </row>
    <row r="24" spans="2:12" ht="19.5">
      <c r="B24" s="726"/>
      <c r="C24" s="285" t="s">
        <v>172</v>
      </c>
      <c r="D24" s="285" t="s">
        <v>329</v>
      </c>
      <c r="E24" s="285" t="s">
        <v>330</v>
      </c>
      <c r="F24" s="285" t="s">
        <v>172</v>
      </c>
      <c r="G24" s="285" t="s">
        <v>172</v>
      </c>
      <c r="H24" s="285" t="s">
        <v>172</v>
      </c>
      <c r="I24" s="285" t="s">
        <v>172</v>
      </c>
      <c r="J24" s="285" t="s">
        <v>329</v>
      </c>
      <c r="K24" s="286"/>
      <c r="L24" s="287"/>
    </row>
    <row r="25" spans="2:12" ht="19.5">
      <c r="B25" s="726"/>
      <c r="C25" s="285" t="s">
        <v>172</v>
      </c>
      <c r="D25" s="285" t="s">
        <v>331</v>
      </c>
      <c r="E25" s="285" t="s">
        <v>332</v>
      </c>
      <c r="F25" s="285" t="s">
        <v>172</v>
      </c>
      <c r="G25" s="285" t="s">
        <v>172</v>
      </c>
      <c r="H25" s="285" t="s">
        <v>172</v>
      </c>
      <c r="I25" s="285" t="s">
        <v>172</v>
      </c>
      <c r="J25" s="285" t="s">
        <v>172</v>
      </c>
      <c r="K25" s="286"/>
      <c r="L25" s="287"/>
    </row>
    <row r="26" spans="2:12" ht="19.5">
      <c r="B26" s="726"/>
      <c r="C26" s="285" t="s">
        <v>172</v>
      </c>
      <c r="D26" s="285" t="s">
        <v>172</v>
      </c>
      <c r="E26" s="285" t="s">
        <v>172</v>
      </c>
      <c r="F26" s="285" t="s">
        <v>172</v>
      </c>
      <c r="G26" s="285" t="s">
        <v>172</v>
      </c>
      <c r="H26" s="285" t="s">
        <v>172</v>
      </c>
      <c r="I26" s="285" t="s">
        <v>172</v>
      </c>
      <c r="J26" s="285" t="s">
        <v>172</v>
      </c>
      <c r="K26" s="286"/>
      <c r="L26" s="287"/>
    </row>
    <row r="27" spans="2:12" ht="20.25" thickBot="1">
      <c r="B27" s="727"/>
      <c r="C27" s="288" t="s">
        <v>321</v>
      </c>
      <c r="D27" s="289" t="s">
        <v>321</v>
      </c>
      <c r="E27" s="289" t="s">
        <v>321</v>
      </c>
      <c r="F27" s="289" t="s">
        <v>321</v>
      </c>
      <c r="G27" s="289" t="s">
        <v>321</v>
      </c>
      <c r="H27" s="289" t="s">
        <v>321</v>
      </c>
      <c r="I27" s="289" t="s">
        <v>321</v>
      </c>
      <c r="J27" s="289" t="s">
        <v>321</v>
      </c>
      <c r="K27" s="290"/>
      <c r="L27" s="291"/>
    </row>
    <row r="32" spans="2:12">
      <c r="C32" s="253" t="s">
        <v>333</v>
      </c>
    </row>
    <row r="33" spans="3:3">
      <c r="C33" s="253" t="s">
        <v>334</v>
      </c>
    </row>
    <row r="34" spans="3:3">
      <c r="C34" s="253" t="s">
        <v>335</v>
      </c>
    </row>
    <row r="35" spans="3:3">
      <c r="C35" s="253" t="s">
        <v>336</v>
      </c>
    </row>
    <row r="36" spans="3:3">
      <c r="C36" s="253" t="s">
        <v>337</v>
      </c>
    </row>
    <row r="37" spans="3:3">
      <c r="C37" s="253" t="s">
        <v>338</v>
      </c>
    </row>
    <row r="38" spans="3:3">
      <c r="C38" s="253" t="s">
        <v>339</v>
      </c>
    </row>
    <row r="39" spans="3:3">
      <c r="C39" s="253" t="s">
        <v>340</v>
      </c>
    </row>
    <row r="40" spans="3:3">
      <c r="C40" s="253" t="s">
        <v>341</v>
      </c>
    </row>
    <row r="41" spans="3:3">
      <c r="C41" s="253" t="s">
        <v>342</v>
      </c>
    </row>
    <row r="42" spans="3:3">
      <c r="C42" s="253" t="s">
        <v>343</v>
      </c>
    </row>
    <row r="44" spans="3:3">
      <c r="C44" s="253" t="s">
        <v>344</v>
      </c>
    </row>
    <row r="45" spans="3:3">
      <c r="C45" s="253" t="s">
        <v>345</v>
      </c>
    </row>
    <row r="47" spans="3:3">
      <c r="C47" s="253" t="s">
        <v>346</v>
      </c>
    </row>
    <row r="48" spans="3:3">
      <c r="C48" s="253" t="s">
        <v>347</v>
      </c>
    </row>
    <row r="49" spans="3:3">
      <c r="C49" s="253" t="s">
        <v>348</v>
      </c>
    </row>
    <row r="50" spans="3:3">
      <c r="C50" s="253" t="s">
        <v>349</v>
      </c>
    </row>
    <row r="51" spans="3:3">
      <c r="C51" s="253" t="s">
        <v>350</v>
      </c>
    </row>
    <row r="52" spans="3:3">
      <c r="C52" s="253" t="s">
        <v>351</v>
      </c>
    </row>
  </sheetData>
  <mergeCells count="1">
    <mergeCell ref="B18:B27"/>
  </mergeCells>
  <phoneticPr fontId="3"/>
  <pageMargins left="0.70866141732283472" right="0.70866141732283472" top="0.74803149606299213" bottom="0.74803149606299213" header="0.31496062992125984" footer="0.31496062992125984"/>
  <pageSetup paperSize="9" scale="2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C11" sqref="AC11"/>
    </sheetView>
  </sheetViews>
  <sheetFormatPr defaultColWidth="6.625" defaultRowHeight="18.75"/>
  <cols>
    <col min="1" max="32" width="4.375" style="293" customWidth="1"/>
    <col min="33" max="16384" width="6.625" style="293"/>
  </cols>
  <sheetData>
    <row r="1" spans="1:25" ht="24.95" customHeight="1">
      <c r="A1" s="765" t="s">
        <v>435</v>
      </c>
      <c r="B1" s="765"/>
      <c r="C1" s="765"/>
      <c r="D1" s="765"/>
      <c r="E1" s="765"/>
    </row>
    <row r="2" spans="1:25" ht="24.95" customHeight="1">
      <c r="A2" s="347"/>
      <c r="B2" s="347"/>
      <c r="C2" s="347"/>
      <c r="D2" s="347"/>
      <c r="E2" s="347"/>
    </row>
    <row r="3" spans="1:25" ht="24.95" customHeight="1">
      <c r="A3" s="766"/>
      <c r="B3" s="766"/>
      <c r="C3" s="766"/>
      <c r="D3" s="766"/>
      <c r="E3" s="766"/>
      <c r="F3" s="294"/>
      <c r="G3" s="294"/>
      <c r="H3" s="294"/>
      <c r="I3" s="294"/>
      <c r="J3" s="294"/>
      <c r="K3" s="294"/>
      <c r="L3" s="294"/>
      <c r="M3" s="294"/>
      <c r="N3" s="294"/>
      <c r="O3" s="294"/>
      <c r="P3" s="294"/>
      <c r="Q3" s="294"/>
      <c r="R3" s="294"/>
      <c r="S3" s="294"/>
      <c r="T3" s="294"/>
      <c r="U3" s="294"/>
    </row>
    <row r="4" spans="1:25" ht="24.95" customHeight="1">
      <c r="B4" s="767" t="s">
        <v>79</v>
      </c>
      <c r="C4" s="767"/>
      <c r="D4" s="767"/>
      <c r="E4" s="767"/>
      <c r="F4" s="767"/>
      <c r="G4" s="767"/>
      <c r="H4" s="767"/>
      <c r="I4" s="767"/>
      <c r="J4" s="767"/>
      <c r="K4" s="767"/>
      <c r="L4" s="768" t="s">
        <v>436</v>
      </c>
      <c r="M4" s="768"/>
      <c r="N4" s="768"/>
      <c r="O4" s="768"/>
      <c r="P4" s="768"/>
      <c r="Q4" s="768"/>
      <c r="R4" s="768"/>
      <c r="S4" s="768"/>
      <c r="T4" s="768"/>
      <c r="U4" s="768"/>
    </row>
    <row r="5" spans="1:25" ht="24.95" customHeight="1">
      <c r="B5" s="295"/>
      <c r="C5" s="295"/>
      <c r="D5" s="295"/>
      <c r="E5" s="295"/>
      <c r="F5" s="295"/>
      <c r="G5" s="295"/>
      <c r="H5" s="295"/>
      <c r="I5" s="295"/>
      <c r="J5" s="295"/>
      <c r="K5" s="295"/>
      <c r="L5" s="295"/>
      <c r="M5" s="295"/>
      <c r="N5" s="295"/>
      <c r="O5" s="295"/>
      <c r="P5" s="295"/>
      <c r="Q5" s="295"/>
      <c r="R5" s="295"/>
      <c r="S5" s="295"/>
      <c r="T5" s="295"/>
      <c r="U5" s="295"/>
      <c r="Y5" s="293" t="s">
        <v>360</v>
      </c>
    </row>
    <row r="6" spans="1:25" ht="24.95" customHeight="1">
      <c r="B6" s="744" t="s">
        <v>352</v>
      </c>
      <c r="C6" s="745"/>
      <c r="D6" s="745"/>
      <c r="E6" s="745"/>
      <c r="F6" s="745"/>
      <c r="G6" s="745"/>
      <c r="H6" s="769"/>
      <c r="I6" s="744"/>
      <c r="J6" s="745"/>
      <c r="K6" s="745"/>
      <c r="L6" s="745"/>
      <c r="M6" s="745"/>
      <c r="N6" s="745"/>
      <c r="O6" s="745"/>
      <c r="P6" s="745"/>
      <c r="Q6" s="745"/>
      <c r="R6" s="745"/>
      <c r="S6" s="745"/>
      <c r="T6" s="745"/>
      <c r="U6" s="769"/>
      <c r="Y6" s="293" t="s">
        <v>361</v>
      </c>
    </row>
    <row r="7" spans="1:25" ht="24.95" customHeight="1">
      <c r="B7" s="759" t="s">
        <v>437</v>
      </c>
      <c r="C7" s="759"/>
      <c r="D7" s="760"/>
      <c r="E7" s="761"/>
      <c r="F7" s="761"/>
      <c r="G7" s="761"/>
      <c r="H7" s="761"/>
      <c r="I7" s="761"/>
      <c r="J7" s="761"/>
      <c r="K7" s="762"/>
      <c r="L7" s="763" t="s">
        <v>353</v>
      </c>
      <c r="M7" s="751"/>
      <c r="N7" s="753"/>
      <c r="O7" s="763"/>
      <c r="P7" s="751"/>
      <c r="Q7" s="751" t="s">
        <v>15</v>
      </c>
      <c r="R7" s="751"/>
      <c r="S7" s="751" t="s">
        <v>16</v>
      </c>
      <c r="T7" s="751"/>
      <c r="U7" s="753" t="s">
        <v>354</v>
      </c>
      <c r="Y7" s="293" t="s">
        <v>362</v>
      </c>
    </row>
    <row r="8" spans="1:25" ht="24.95" customHeight="1">
      <c r="B8" s="755" t="s">
        <v>355</v>
      </c>
      <c r="C8" s="755"/>
      <c r="D8" s="756"/>
      <c r="E8" s="757"/>
      <c r="F8" s="757"/>
      <c r="G8" s="757"/>
      <c r="H8" s="757"/>
      <c r="I8" s="757"/>
      <c r="J8" s="757"/>
      <c r="K8" s="758"/>
      <c r="L8" s="764"/>
      <c r="M8" s="752"/>
      <c r="N8" s="754"/>
      <c r="O8" s="764"/>
      <c r="P8" s="752"/>
      <c r="Q8" s="752"/>
      <c r="R8" s="752"/>
      <c r="S8" s="752"/>
      <c r="T8" s="752"/>
      <c r="U8" s="754"/>
      <c r="Y8" s="293" t="s">
        <v>438</v>
      </c>
    </row>
    <row r="9" spans="1:25" ht="24.95" customHeight="1">
      <c r="B9" s="746" t="s">
        <v>356</v>
      </c>
      <c r="C9" s="746"/>
      <c r="D9" s="746"/>
      <c r="E9" s="746"/>
      <c r="F9" s="746"/>
      <c r="G9" s="746"/>
      <c r="H9" s="746"/>
      <c r="I9" s="746"/>
      <c r="J9" s="746"/>
      <c r="K9" s="746"/>
      <c r="L9" s="746"/>
      <c r="M9" s="746"/>
      <c r="N9" s="746"/>
      <c r="O9" s="746"/>
      <c r="P9" s="746"/>
      <c r="Q9" s="746"/>
      <c r="R9" s="746"/>
      <c r="S9" s="746"/>
      <c r="T9" s="746"/>
      <c r="U9" s="746"/>
      <c r="Y9" s="293" t="s">
        <v>363</v>
      </c>
    </row>
    <row r="10" spans="1:25" ht="24.95" customHeight="1">
      <c r="B10" s="744" t="s">
        <v>357</v>
      </c>
      <c r="C10" s="745"/>
      <c r="D10" s="745"/>
      <c r="E10" s="345" t="s">
        <v>439</v>
      </c>
      <c r="F10" s="745" t="s">
        <v>357</v>
      </c>
      <c r="G10" s="745"/>
      <c r="H10" s="745"/>
      <c r="I10" s="746" t="s">
        <v>358</v>
      </c>
      <c r="J10" s="746"/>
      <c r="K10" s="746"/>
      <c r="L10" s="746"/>
      <c r="M10" s="746"/>
      <c r="N10" s="746"/>
      <c r="O10" s="746"/>
      <c r="P10" s="746" t="s">
        <v>359</v>
      </c>
      <c r="Q10" s="746"/>
      <c r="R10" s="746"/>
      <c r="S10" s="746"/>
      <c r="T10" s="746"/>
      <c r="U10" s="746"/>
    </row>
    <row r="11" spans="1:25" ht="24.95" customHeight="1">
      <c r="B11" s="747"/>
      <c r="C11" s="748"/>
      <c r="D11" s="748"/>
      <c r="E11" s="346"/>
      <c r="F11" s="748"/>
      <c r="G11" s="748"/>
      <c r="H11" s="749"/>
      <c r="I11" s="750"/>
      <c r="J11" s="750"/>
      <c r="K11" s="750"/>
      <c r="L11" s="750"/>
      <c r="M11" s="750"/>
      <c r="N11" s="750"/>
      <c r="O11" s="750"/>
      <c r="P11" s="750"/>
      <c r="Q11" s="750"/>
      <c r="R11" s="750"/>
      <c r="S11" s="750"/>
      <c r="T11" s="750"/>
      <c r="U11" s="750"/>
    </row>
    <row r="12" spans="1:25" ht="24.95" customHeight="1">
      <c r="B12" s="740"/>
      <c r="C12" s="741"/>
      <c r="D12" s="741"/>
      <c r="E12" s="344"/>
      <c r="F12" s="741"/>
      <c r="G12" s="741"/>
      <c r="H12" s="742"/>
      <c r="I12" s="743"/>
      <c r="J12" s="743"/>
      <c r="K12" s="743"/>
      <c r="L12" s="743"/>
      <c r="M12" s="743"/>
      <c r="N12" s="743"/>
      <c r="O12" s="743"/>
      <c r="P12" s="743"/>
      <c r="Q12" s="743"/>
      <c r="R12" s="743"/>
      <c r="S12" s="743"/>
      <c r="T12" s="743"/>
      <c r="U12" s="743"/>
    </row>
    <row r="13" spans="1:25" ht="24.95" customHeight="1">
      <c r="B13" s="740"/>
      <c r="C13" s="741"/>
      <c r="D13" s="741"/>
      <c r="E13" s="344"/>
      <c r="F13" s="741"/>
      <c r="G13" s="741"/>
      <c r="H13" s="742"/>
      <c r="I13" s="743"/>
      <c r="J13" s="743"/>
      <c r="K13" s="743"/>
      <c r="L13" s="743"/>
      <c r="M13" s="743"/>
      <c r="N13" s="743"/>
      <c r="O13" s="743"/>
      <c r="P13" s="743"/>
      <c r="Q13" s="743"/>
      <c r="R13" s="743"/>
      <c r="S13" s="743"/>
      <c r="T13" s="743"/>
      <c r="U13" s="743"/>
    </row>
    <row r="14" spans="1:25" ht="24.95" customHeight="1">
      <c r="B14" s="740"/>
      <c r="C14" s="741"/>
      <c r="D14" s="741"/>
      <c r="E14" s="344"/>
      <c r="F14" s="741"/>
      <c r="G14" s="741"/>
      <c r="H14" s="742"/>
      <c r="I14" s="743"/>
      <c r="J14" s="743"/>
      <c r="K14" s="743"/>
      <c r="L14" s="743"/>
      <c r="M14" s="743"/>
      <c r="N14" s="743"/>
      <c r="O14" s="743"/>
      <c r="P14" s="743"/>
      <c r="Q14" s="743"/>
      <c r="R14" s="743"/>
      <c r="S14" s="743"/>
      <c r="T14" s="743"/>
      <c r="U14" s="743"/>
    </row>
    <row r="15" spans="1:25" ht="24.95" customHeight="1">
      <c r="B15" s="740"/>
      <c r="C15" s="741"/>
      <c r="D15" s="741"/>
      <c r="E15" s="344"/>
      <c r="F15" s="741"/>
      <c r="G15" s="741"/>
      <c r="H15" s="742"/>
      <c r="I15" s="743"/>
      <c r="J15" s="743"/>
      <c r="K15" s="743"/>
      <c r="L15" s="743"/>
      <c r="M15" s="743"/>
      <c r="N15" s="743"/>
      <c r="O15" s="743"/>
      <c r="P15" s="743"/>
      <c r="Q15" s="743"/>
      <c r="R15" s="743"/>
      <c r="S15" s="743"/>
      <c r="T15" s="743"/>
      <c r="U15" s="743"/>
    </row>
    <row r="16" spans="1:25" ht="24.95" customHeight="1">
      <c r="B16" s="740"/>
      <c r="C16" s="741"/>
      <c r="D16" s="741"/>
      <c r="E16" s="344"/>
      <c r="F16" s="741"/>
      <c r="G16" s="741"/>
      <c r="H16" s="742"/>
      <c r="I16" s="743"/>
      <c r="J16" s="743"/>
      <c r="K16" s="743"/>
      <c r="L16" s="743"/>
      <c r="M16" s="743"/>
      <c r="N16" s="743"/>
      <c r="O16" s="743"/>
      <c r="P16" s="743"/>
      <c r="Q16" s="743"/>
      <c r="R16" s="743"/>
      <c r="S16" s="743"/>
      <c r="T16" s="743"/>
      <c r="U16" s="743"/>
    </row>
    <row r="17" spans="2:21" ht="24.95" customHeight="1">
      <c r="B17" s="740"/>
      <c r="C17" s="741"/>
      <c r="D17" s="741"/>
      <c r="E17" s="344"/>
      <c r="F17" s="741"/>
      <c r="G17" s="741"/>
      <c r="H17" s="742"/>
      <c r="I17" s="743"/>
      <c r="J17" s="743"/>
      <c r="K17" s="743"/>
      <c r="L17" s="743"/>
      <c r="M17" s="743"/>
      <c r="N17" s="743"/>
      <c r="O17" s="743"/>
      <c r="P17" s="743"/>
      <c r="Q17" s="743"/>
      <c r="R17" s="743"/>
      <c r="S17" s="743"/>
      <c r="T17" s="743"/>
      <c r="U17" s="743"/>
    </row>
    <row r="18" spans="2:21" ht="24.95" customHeight="1">
      <c r="B18" s="740"/>
      <c r="C18" s="741"/>
      <c r="D18" s="741"/>
      <c r="E18" s="344"/>
      <c r="F18" s="741"/>
      <c r="G18" s="741"/>
      <c r="H18" s="742"/>
      <c r="I18" s="743"/>
      <c r="J18" s="743"/>
      <c r="K18" s="743"/>
      <c r="L18" s="743"/>
      <c r="M18" s="743"/>
      <c r="N18" s="743"/>
      <c r="O18" s="743"/>
      <c r="P18" s="743"/>
      <c r="Q18" s="743"/>
      <c r="R18" s="743"/>
      <c r="S18" s="743"/>
      <c r="T18" s="743"/>
      <c r="U18" s="743"/>
    </row>
    <row r="19" spans="2:21" ht="24.95" customHeight="1">
      <c r="B19" s="740"/>
      <c r="C19" s="741"/>
      <c r="D19" s="741"/>
      <c r="E19" s="344"/>
      <c r="F19" s="741"/>
      <c r="G19" s="741"/>
      <c r="H19" s="742"/>
      <c r="I19" s="743"/>
      <c r="J19" s="743"/>
      <c r="K19" s="743"/>
      <c r="L19" s="743"/>
      <c r="M19" s="743"/>
      <c r="N19" s="743"/>
      <c r="O19" s="743"/>
      <c r="P19" s="743"/>
      <c r="Q19" s="743"/>
      <c r="R19" s="743"/>
      <c r="S19" s="743"/>
      <c r="T19" s="743"/>
      <c r="U19" s="743"/>
    </row>
    <row r="20" spans="2:21" ht="24.95" customHeight="1">
      <c r="B20" s="740"/>
      <c r="C20" s="741"/>
      <c r="D20" s="741"/>
      <c r="E20" s="344"/>
      <c r="F20" s="741"/>
      <c r="G20" s="741"/>
      <c r="H20" s="742"/>
      <c r="I20" s="743"/>
      <c r="J20" s="743"/>
      <c r="K20" s="743"/>
      <c r="L20" s="743"/>
      <c r="M20" s="743"/>
      <c r="N20" s="743"/>
      <c r="O20" s="743"/>
      <c r="P20" s="743"/>
      <c r="Q20" s="743"/>
      <c r="R20" s="743"/>
      <c r="S20" s="743"/>
      <c r="T20" s="743"/>
      <c r="U20" s="743"/>
    </row>
    <row r="21" spans="2:21" ht="24.95" customHeight="1">
      <c r="B21" s="740"/>
      <c r="C21" s="741"/>
      <c r="D21" s="741"/>
      <c r="E21" s="344"/>
      <c r="F21" s="741"/>
      <c r="G21" s="741"/>
      <c r="H21" s="742"/>
      <c r="I21" s="743"/>
      <c r="J21" s="743"/>
      <c r="K21" s="743"/>
      <c r="L21" s="743"/>
      <c r="M21" s="743"/>
      <c r="N21" s="743"/>
      <c r="O21" s="743"/>
      <c r="P21" s="743"/>
      <c r="Q21" s="743"/>
      <c r="R21" s="743"/>
      <c r="S21" s="743"/>
      <c r="T21" s="743"/>
      <c r="U21" s="743"/>
    </row>
    <row r="22" spans="2:21" ht="24.95" customHeight="1">
      <c r="B22" s="740"/>
      <c r="C22" s="741"/>
      <c r="D22" s="741"/>
      <c r="E22" s="344"/>
      <c r="F22" s="741"/>
      <c r="G22" s="741"/>
      <c r="H22" s="742"/>
      <c r="I22" s="743"/>
      <c r="J22" s="743"/>
      <c r="K22" s="743"/>
      <c r="L22" s="743"/>
      <c r="M22" s="743"/>
      <c r="N22" s="743"/>
      <c r="O22" s="743"/>
      <c r="P22" s="743"/>
      <c r="Q22" s="743"/>
      <c r="R22" s="743"/>
      <c r="S22" s="743"/>
      <c r="T22" s="743"/>
      <c r="U22" s="743"/>
    </row>
    <row r="23" spans="2:21" ht="24.95" customHeight="1">
      <c r="B23" s="740"/>
      <c r="C23" s="741"/>
      <c r="D23" s="741"/>
      <c r="E23" s="344"/>
      <c r="F23" s="741"/>
      <c r="G23" s="741"/>
      <c r="H23" s="742"/>
      <c r="I23" s="743"/>
      <c r="J23" s="743"/>
      <c r="K23" s="743"/>
      <c r="L23" s="743"/>
      <c r="M23" s="743"/>
      <c r="N23" s="743"/>
      <c r="O23" s="743"/>
      <c r="P23" s="743"/>
      <c r="Q23" s="743"/>
      <c r="R23" s="743"/>
      <c r="S23" s="743"/>
      <c r="T23" s="743"/>
      <c r="U23" s="743"/>
    </row>
    <row r="24" spans="2:21" ht="24.95" customHeight="1">
      <c r="B24" s="736"/>
      <c r="C24" s="737"/>
      <c r="D24" s="737"/>
      <c r="E24" s="343"/>
      <c r="F24" s="737"/>
      <c r="G24" s="737"/>
      <c r="H24" s="738"/>
      <c r="I24" s="739"/>
      <c r="J24" s="739"/>
      <c r="K24" s="739"/>
      <c r="L24" s="739"/>
      <c r="M24" s="739"/>
      <c r="N24" s="739"/>
      <c r="O24" s="739"/>
      <c r="P24" s="739"/>
      <c r="Q24" s="739"/>
      <c r="R24" s="739"/>
      <c r="S24" s="739"/>
      <c r="T24" s="739"/>
      <c r="U24" s="739"/>
    </row>
    <row r="25" spans="2:21" ht="24.95" customHeight="1">
      <c r="B25" s="728"/>
      <c r="C25" s="729"/>
      <c r="D25" s="729"/>
      <c r="E25" s="729"/>
      <c r="F25" s="729"/>
      <c r="G25" s="729"/>
      <c r="H25" s="729"/>
      <c r="I25" s="729"/>
      <c r="J25" s="729"/>
      <c r="K25" s="729"/>
      <c r="L25" s="729"/>
      <c r="M25" s="729"/>
      <c r="N25" s="729"/>
      <c r="O25" s="729"/>
      <c r="P25" s="729"/>
      <c r="Q25" s="729"/>
      <c r="R25" s="729"/>
      <c r="S25" s="729"/>
      <c r="T25" s="729"/>
      <c r="U25" s="730"/>
    </row>
    <row r="26" spans="2:21" ht="24.95" customHeight="1">
      <c r="B26" s="728"/>
      <c r="C26" s="729"/>
      <c r="D26" s="729"/>
      <c r="E26" s="729"/>
      <c r="F26" s="729"/>
      <c r="G26" s="729"/>
      <c r="H26" s="729"/>
      <c r="I26" s="729"/>
      <c r="J26" s="729"/>
      <c r="K26" s="729"/>
      <c r="L26" s="729"/>
      <c r="M26" s="729"/>
      <c r="N26" s="729"/>
      <c r="O26" s="729"/>
      <c r="P26" s="729"/>
      <c r="Q26" s="729"/>
      <c r="R26" s="729"/>
      <c r="S26" s="729"/>
      <c r="T26" s="729"/>
      <c r="U26" s="730"/>
    </row>
    <row r="27" spans="2:21" ht="24.95" customHeight="1">
      <c r="B27" s="728"/>
      <c r="C27" s="729"/>
      <c r="D27" s="729"/>
      <c r="E27" s="729"/>
      <c r="F27" s="729"/>
      <c r="G27" s="729"/>
      <c r="H27" s="729"/>
      <c r="I27" s="729"/>
      <c r="J27" s="729"/>
      <c r="K27" s="729"/>
      <c r="L27" s="729"/>
      <c r="M27" s="729"/>
      <c r="N27" s="729"/>
      <c r="O27" s="729"/>
      <c r="P27" s="729"/>
      <c r="Q27" s="729"/>
      <c r="R27" s="729"/>
      <c r="S27" s="729"/>
      <c r="T27" s="729"/>
      <c r="U27" s="730"/>
    </row>
    <row r="28" spans="2:21" ht="24.95" customHeight="1">
      <c r="B28" s="731"/>
      <c r="C28" s="732"/>
      <c r="D28" s="732"/>
      <c r="E28" s="732"/>
      <c r="F28" s="732"/>
      <c r="G28" s="732"/>
      <c r="H28" s="732"/>
      <c r="I28" s="732"/>
      <c r="J28" s="732"/>
      <c r="K28" s="732"/>
      <c r="L28" s="732"/>
      <c r="M28" s="732"/>
      <c r="N28" s="732"/>
      <c r="O28" s="732"/>
      <c r="P28" s="732"/>
      <c r="Q28" s="732"/>
      <c r="R28" s="732"/>
      <c r="S28" s="732"/>
      <c r="T28" s="732"/>
      <c r="U28" s="733"/>
    </row>
    <row r="30" spans="2:21" ht="16.899999999999999" customHeight="1">
      <c r="B30" s="734" t="s">
        <v>43</v>
      </c>
      <c r="C30" s="735" t="s">
        <v>440</v>
      </c>
      <c r="D30" s="735"/>
      <c r="E30" s="735"/>
      <c r="F30" s="735"/>
      <c r="G30" s="735"/>
      <c r="H30" s="735"/>
      <c r="I30" s="735"/>
      <c r="J30" s="735"/>
      <c r="K30" s="735"/>
      <c r="L30" s="735"/>
      <c r="M30" s="735"/>
      <c r="N30" s="735"/>
      <c r="O30" s="735"/>
      <c r="P30" s="735"/>
      <c r="Q30" s="735"/>
      <c r="R30" s="735"/>
      <c r="S30" s="735"/>
      <c r="T30" s="735"/>
      <c r="U30" s="735"/>
    </row>
    <row r="31" spans="2:21" ht="16.899999999999999" customHeight="1">
      <c r="B31" s="734"/>
      <c r="C31" s="735"/>
      <c r="D31" s="735"/>
      <c r="E31" s="735"/>
      <c r="F31" s="735"/>
      <c r="G31" s="735"/>
      <c r="H31" s="735"/>
      <c r="I31" s="735"/>
      <c r="J31" s="735"/>
      <c r="K31" s="735"/>
      <c r="L31" s="735"/>
      <c r="M31" s="735"/>
      <c r="N31" s="735"/>
      <c r="O31" s="735"/>
      <c r="P31" s="735"/>
      <c r="Q31" s="735"/>
      <c r="R31" s="735"/>
      <c r="S31" s="735"/>
      <c r="T31" s="735"/>
      <c r="U31" s="735"/>
    </row>
    <row r="32" spans="2:21" ht="16.899999999999999" customHeight="1">
      <c r="B32" s="734"/>
      <c r="C32" s="735"/>
      <c r="D32" s="735"/>
      <c r="E32" s="735"/>
      <c r="F32" s="735"/>
      <c r="G32" s="735"/>
      <c r="H32" s="735"/>
      <c r="I32" s="735"/>
      <c r="J32" s="735"/>
      <c r="K32" s="735"/>
      <c r="L32" s="735"/>
      <c r="M32" s="735"/>
      <c r="N32" s="735"/>
      <c r="O32" s="735"/>
      <c r="P32" s="735"/>
      <c r="Q32" s="735"/>
      <c r="R32" s="735"/>
      <c r="S32" s="735"/>
      <c r="T32" s="735"/>
      <c r="U32" s="735"/>
    </row>
    <row r="33" spans="2:21">
      <c r="B33" s="734"/>
      <c r="C33" s="735"/>
      <c r="D33" s="735"/>
      <c r="E33" s="735"/>
      <c r="F33" s="735"/>
      <c r="G33" s="735"/>
      <c r="H33" s="735"/>
      <c r="I33" s="735"/>
      <c r="J33" s="735"/>
      <c r="K33" s="735"/>
      <c r="L33" s="735"/>
      <c r="M33" s="735"/>
      <c r="N33" s="735"/>
      <c r="O33" s="735"/>
      <c r="P33" s="735"/>
      <c r="Q33" s="735"/>
      <c r="R33" s="735"/>
      <c r="S33" s="735"/>
      <c r="T33" s="735"/>
      <c r="U33" s="735"/>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297"/>
    <col min="3" max="3" width="13" style="297" customWidth="1"/>
    <col min="4" max="4" width="15.625" style="297" customWidth="1"/>
    <col min="5" max="8" width="10.625" style="297" customWidth="1"/>
    <col min="9" max="9" width="9" style="297"/>
    <col min="10" max="12" width="5.625" style="297" customWidth="1"/>
    <col min="13" max="16384" width="9" style="297"/>
  </cols>
  <sheetData>
    <row r="1" spans="2:13">
      <c r="B1" s="296" t="s">
        <v>364</v>
      </c>
    </row>
    <row r="2" spans="2:13" ht="18" customHeight="1">
      <c r="B2" s="297" t="s">
        <v>365</v>
      </c>
    </row>
    <row r="3" spans="2:13" ht="25.5" customHeight="1">
      <c r="B3" s="772" t="s">
        <v>366</v>
      </c>
      <c r="C3" s="772"/>
      <c r="D3" s="772"/>
      <c r="E3" s="772"/>
      <c r="F3" s="772"/>
      <c r="G3" s="772"/>
      <c r="H3" s="772"/>
    </row>
    <row r="4" spans="2:13" ht="14.25" thickBot="1"/>
    <row r="5" spans="2:13" ht="28.5" customHeight="1">
      <c r="B5" s="298"/>
      <c r="C5" s="299"/>
      <c r="D5" s="299"/>
      <c r="E5" s="299"/>
      <c r="F5" s="299"/>
      <c r="G5" s="299"/>
      <c r="H5" s="299"/>
      <c r="I5" s="299"/>
      <c r="J5" s="299"/>
      <c r="K5" s="299"/>
      <c r="L5" s="299"/>
      <c r="M5" s="300"/>
    </row>
    <row r="6" spans="2:13" ht="22.5" customHeight="1">
      <c r="B6" s="301"/>
      <c r="C6" s="302"/>
      <c r="D6" s="302"/>
      <c r="E6" s="302"/>
      <c r="F6" s="302"/>
      <c r="G6" s="770"/>
      <c r="H6" s="770"/>
      <c r="I6" s="770"/>
      <c r="J6" s="770"/>
      <c r="K6" s="770"/>
      <c r="L6" s="770"/>
      <c r="M6" s="303"/>
    </row>
    <row r="7" spans="2:13" ht="22.5" customHeight="1">
      <c r="B7" s="301"/>
      <c r="C7" s="302"/>
      <c r="D7" s="302"/>
      <c r="E7" s="302"/>
      <c r="F7" s="302"/>
      <c r="G7" s="771"/>
      <c r="H7" s="771"/>
      <c r="I7" s="302"/>
      <c r="J7" s="302"/>
      <c r="K7" s="302"/>
      <c r="L7" s="302"/>
      <c r="M7" s="303"/>
    </row>
    <row r="8" spans="2:13" ht="22.5" customHeight="1">
      <c r="B8" s="301"/>
      <c r="C8" s="302"/>
      <c r="D8" s="302"/>
      <c r="E8" s="302"/>
      <c r="F8" s="302"/>
      <c r="G8" s="771"/>
      <c r="H8" s="771"/>
      <c r="I8" s="302"/>
      <c r="J8" s="302"/>
      <c r="K8" s="302"/>
      <c r="L8" s="302"/>
      <c r="M8" s="303"/>
    </row>
    <row r="9" spans="2:13" ht="22.5" customHeight="1">
      <c r="B9" s="301"/>
      <c r="C9" s="302"/>
      <c r="D9" s="302"/>
      <c r="E9" s="302"/>
      <c r="F9" s="302"/>
      <c r="G9" s="770"/>
      <c r="H9" s="770"/>
      <c r="I9" s="302"/>
      <c r="J9" s="302"/>
      <c r="K9" s="302"/>
      <c r="L9" s="302"/>
      <c r="M9" s="303"/>
    </row>
    <row r="10" spans="2:13" ht="22.5" customHeight="1">
      <c r="B10" s="301"/>
      <c r="C10" s="302"/>
      <c r="D10" s="302"/>
      <c r="E10" s="302"/>
      <c r="F10" s="302"/>
      <c r="G10" s="302"/>
      <c r="H10" s="302"/>
      <c r="I10" s="302"/>
      <c r="J10" s="302"/>
      <c r="K10" s="302"/>
      <c r="L10" s="302"/>
      <c r="M10" s="303"/>
    </row>
    <row r="11" spans="2:13" ht="22.5" customHeight="1">
      <c r="B11" s="301"/>
      <c r="C11" s="302"/>
      <c r="D11" s="302"/>
      <c r="E11" s="302"/>
      <c r="F11" s="302"/>
      <c r="G11" s="302"/>
      <c r="H11" s="302"/>
      <c r="I11" s="302"/>
      <c r="J11" s="302"/>
      <c r="K11" s="302"/>
      <c r="L11" s="302"/>
      <c r="M11" s="303"/>
    </row>
    <row r="12" spans="2:13" ht="22.5" customHeight="1">
      <c r="B12" s="301"/>
      <c r="C12" s="302"/>
      <c r="D12" s="302"/>
      <c r="E12" s="302"/>
      <c r="F12" s="302"/>
      <c r="G12" s="302"/>
      <c r="H12" s="302"/>
      <c r="I12" s="302"/>
      <c r="J12" s="770"/>
      <c r="K12" s="770"/>
      <c r="L12" s="770"/>
      <c r="M12" s="303"/>
    </row>
    <row r="13" spans="2:13" ht="22.5" customHeight="1">
      <c r="B13" s="301"/>
      <c r="C13" s="302"/>
      <c r="D13" s="302"/>
      <c r="E13" s="302"/>
      <c r="F13" s="302"/>
      <c r="G13" s="302"/>
      <c r="H13" s="302"/>
      <c r="I13" s="302"/>
      <c r="J13" s="770"/>
      <c r="K13" s="770"/>
      <c r="L13" s="770"/>
      <c r="M13" s="303"/>
    </row>
    <row r="14" spans="2:13" ht="22.5" customHeight="1">
      <c r="B14" s="301"/>
      <c r="C14" s="302"/>
      <c r="D14" s="302"/>
      <c r="E14" s="302"/>
      <c r="F14" s="302"/>
      <c r="G14" s="302"/>
      <c r="H14" s="302"/>
      <c r="I14" s="302"/>
      <c r="J14" s="770"/>
      <c r="K14" s="770"/>
      <c r="L14" s="770"/>
      <c r="M14" s="303"/>
    </row>
    <row r="15" spans="2:13" ht="22.5" customHeight="1">
      <c r="B15" s="301"/>
      <c r="C15" s="302"/>
      <c r="D15" s="302"/>
      <c r="E15" s="302"/>
      <c r="F15" s="302"/>
      <c r="G15" s="302"/>
      <c r="H15" s="302"/>
      <c r="I15" s="302"/>
      <c r="J15" s="770"/>
      <c r="K15" s="770"/>
      <c r="L15" s="770"/>
      <c r="M15" s="303"/>
    </row>
    <row r="16" spans="2:13" ht="71.25" customHeight="1" thickBot="1">
      <c r="B16" s="304"/>
      <c r="C16" s="305"/>
      <c r="D16" s="305"/>
      <c r="E16" s="305"/>
      <c r="F16" s="305"/>
      <c r="G16" s="305"/>
      <c r="H16" s="305"/>
      <c r="I16" s="305"/>
      <c r="J16" s="305"/>
      <c r="K16" s="305"/>
      <c r="L16" s="305"/>
      <c r="M16" s="306"/>
    </row>
    <row r="17" spans="2:3" ht="22.5" customHeight="1">
      <c r="B17" s="307" t="s">
        <v>367</v>
      </c>
      <c r="C17" s="297" t="s">
        <v>368</v>
      </c>
    </row>
    <row r="18" spans="2:3" ht="22.5" customHeight="1">
      <c r="B18" s="297">
        <v>2</v>
      </c>
      <c r="C18" s="297" t="s">
        <v>369</v>
      </c>
    </row>
    <row r="19" spans="2:3" ht="22.5" customHeight="1">
      <c r="B19" s="297">
        <v>3</v>
      </c>
      <c r="C19" s="297" t="s">
        <v>370</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297"/>
    <col min="3" max="3" width="13" style="297" customWidth="1"/>
    <col min="4" max="4" width="15.625" style="297" customWidth="1"/>
    <col min="5" max="8" width="10.625" style="297" customWidth="1"/>
    <col min="9" max="9" width="9" style="297"/>
    <col min="10" max="12" width="5.625" style="297" customWidth="1"/>
    <col min="13" max="16384" width="9" style="297"/>
  </cols>
  <sheetData>
    <row r="1" spans="2:13">
      <c r="B1" s="296" t="s">
        <v>364</v>
      </c>
    </row>
    <row r="2" spans="2:13" ht="18" customHeight="1">
      <c r="B2" s="297" t="s">
        <v>365</v>
      </c>
    </row>
    <row r="3" spans="2:13" ht="25.5" customHeight="1">
      <c r="B3" s="772" t="s">
        <v>366</v>
      </c>
      <c r="C3" s="772"/>
      <c r="D3" s="772"/>
      <c r="E3" s="772"/>
      <c r="F3" s="772"/>
      <c r="G3" s="772"/>
      <c r="H3" s="772"/>
    </row>
    <row r="4" spans="2:13" ht="14.25" thickBot="1"/>
    <row r="5" spans="2:13" ht="28.5" customHeight="1">
      <c r="B5" s="298"/>
      <c r="C5" s="299"/>
      <c r="D5" s="299"/>
      <c r="E5" s="299"/>
      <c r="F5" s="299"/>
      <c r="G5" s="299"/>
      <c r="H5" s="299"/>
      <c r="I5" s="299"/>
      <c r="J5" s="299"/>
      <c r="K5" s="299"/>
      <c r="L5" s="299"/>
      <c r="M5" s="300"/>
    </row>
    <row r="6" spans="2:13" ht="22.5" customHeight="1">
      <c r="B6" s="301"/>
      <c r="C6" s="308"/>
      <c r="D6" s="309"/>
      <c r="E6" s="308"/>
      <c r="F6" s="310"/>
      <c r="G6" s="775"/>
      <c r="H6" s="777"/>
      <c r="I6" s="772" t="s">
        <v>371</v>
      </c>
      <c r="J6" s="772"/>
      <c r="K6" s="772"/>
      <c r="L6" s="772"/>
      <c r="M6" s="303"/>
    </row>
    <row r="7" spans="2:13" ht="22.5" customHeight="1">
      <c r="B7" s="301"/>
      <c r="C7" s="311"/>
      <c r="D7" s="312" t="s">
        <v>372</v>
      </c>
      <c r="E7" s="311" t="s">
        <v>373</v>
      </c>
      <c r="F7" s="302" t="s">
        <v>374</v>
      </c>
      <c r="G7" s="781" t="s">
        <v>375</v>
      </c>
      <c r="H7" s="782"/>
      <c r="I7" s="302"/>
      <c r="J7" s="302"/>
      <c r="K7" s="302"/>
      <c r="L7" s="313"/>
      <c r="M7" s="303"/>
    </row>
    <row r="8" spans="2:13" ht="22.5" customHeight="1">
      <c r="B8" s="301"/>
      <c r="C8" s="311"/>
      <c r="D8" s="312" t="s">
        <v>376</v>
      </c>
      <c r="E8" s="311" t="s">
        <v>377</v>
      </c>
      <c r="F8" s="302" t="s">
        <v>377</v>
      </c>
      <c r="G8" s="781" t="s">
        <v>378</v>
      </c>
      <c r="H8" s="782"/>
      <c r="I8" s="302"/>
      <c r="J8" s="302"/>
      <c r="K8" s="302"/>
      <c r="L8" s="314"/>
      <c r="M8" s="303"/>
    </row>
    <row r="9" spans="2:13" ht="22.5" customHeight="1">
      <c r="B9" s="301"/>
      <c r="C9" s="311"/>
      <c r="D9" s="315"/>
      <c r="E9" s="316"/>
      <c r="F9" s="317"/>
      <c r="G9" s="773"/>
      <c r="H9" s="774"/>
      <c r="I9" s="302"/>
      <c r="J9" s="302"/>
      <c r="K9" s="302" t="s">
        <v>379</v>
      </c>
      <c r="L9" s="302"/>
      <c r="M9" s="303"/>
    </row>
    <row r="10" spans="2:13" ht="22.5" customHeight="1">
      <c r="B10" s="301"/>
      <c r="C10" s="312"/>
      <c r="D10" s="314"/>
      <c r="E10" s="302"/>
      <c r="F10" s="302"/>
      <c r="G10" s="302"/>
      <c r="H10" s="302"/>
      <c r="I10" s="302"/>
      <c r="J10" s="302"/>
      <c r="K10" s="302"/>
      <c r="L10" s="314"/>
      <c r="M10" s="303"/>
    </row>
    <row r="11" spans="2:13" ht="22.5" customHeight="1">
      <c r="B11" s="301"/>
      <c r="C11" s="312" t="s">
        <v>380</v>
      </c>
      <c r="D11" s="314"/>
      <c r="E11" s="302"/>
      <c r="F11" s="302"/>
      <c r="G11" s="302"/>
      <c r="H11" s="302"/>
      <c r="I11" s="302"/>
      <c r="J11" s="302"/>
      <c r="K11" s="302"/>
      <c r="L11" s="318"/>
      <c r="M11" s="303"/>
    </row>
    <row r="12" spans="2:13" ht="22.5" customHeight="1">
      <c r="B12" s="301"/>
      <c r="C12" s="312" t="s">
        <v>381</v>
      </c>
      <c r="D12" s="314"/>
      <c r="E12" s="309"/>
      <c r="F12" s="310"/>
      <c r="G12" s="313"/>
      <c r="H12" s="308"/>
      <c r="I12" s="302"/>
      <c r="J12" s="775"/>
      <c r="K12" s="776"/>
      <c r="L12" s="777"/>
      <c r="M12" s="303"/>
    </row>
    <row r="13" spans="2:13" ht="22.5" customHeight="1">
      <c r="B13" s="301"/>
      <c r="C13" s="312"/>
      <c r="D13" s="314"/>
      <c r="E13" s="312"/>
      <c r="F13" s="302" t="s">
        <v>382</v>
      </c>
      <c r="G13" s="314"/>
      <c r="H13" s="311" t="s">
        <v>383</v>
      </c>
      <c r="I13" s="302"/>
      <c r="J13" s="778" t="s">
        <v>384</v>
      </c>
      <c r="K13" s="770"/>
      <c r="L13" s="779"/>
      <c r="M13" s="303"/>
    </row>
    <row r="14" spans="2:13" ht="22.5" customHeight="1">
      <c r="B14" s="301"/>
      <c r="C14" s="312"/>
      <c r="D14" s="314"/>
      <c r="E14" s="312"/>
      <c r="F14" s="302"/>
      <c r="G14" s="314"/>
      <c r="H14" s="311" t="s">
        <v>377</v>
      </c>
      <c r="I14" s="302"/>
      <c r="J14" s="778"/>
      <c r="K14" s="770"/>
      <c r="L14" s="779"/>
      <c r="M14" s="303"/>
    </row>
    <row r="15" spans="2:13" ht="22.5" customHeight="1">
      <c r="B15" s="301"/>
      <c r="C15" s="315"/>
      <c r="D15" s="318"/>
      <c r="E15" s="315"/>
      <c r="F15" s="317"/>
      <c r="G15" s="318"/>
      <c r="H15" s="316"/>
      <c r="I15" s="316"/>
      <c r="J15" s="773"/>
      <c r="K15" s="780"/>
      <c r="L15" s="774"/>
      <c r="M15" s="303"/>
    </row>
    <row r="16" spans="2:13" ht="71.25" customHeight="1" thickBot="1">
      <c r="B16" s="304"/>
      <c r="C16" s="305"/>
      <c r="D16" s="305"/>
      <c r="E16" s="305"/>
      <c r="F16" s="305"/>
      <c r="G16" s="305"/>
      <c r="H16" s="305"/>
      <c r="I16" s="305"/>
      <c r="J16" s="305"/>
      <c r="K16" s="305"/>
      <c r="L16" s="305"/>
      <c r="M16" s="306"/>
    </row>
    <row r="17" spans="2:3" ht="22.5" customHeight="1">
      <c r="B17" s="307" t="s">
        <v>367</v>
      </c>
      <c r="C17" s="297" t="s">
        <v>368</v>
      </c>
    </row>
    <row r="18" spans="2:3" ht="22.5" customHeight="1">
      <c r="B18" s="297">
        <v>2</v>
      </c>
      <c r="C18" s="297" t="s">
        <v>369</v>
      </c>
    </row>
    <row r="19" spans="2:3" ht="22.5" customHeight="1">
      <c r="B19" s="297">
        <v>3</v>
      </c>
      <c r="C19" s="297" t="s">
        <v>370</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21" sqref="D21:U21"/>
    </sheetView>
  </sheetViews>
  <sheetFormatPr defaultColWidth="6.625" defaultRowHeight="12"/>
  <cols>
    <col min="1" max="31" width="4.375" style="348" customWidth="1"/>
    <col min="32" max="16384" width="6.625" style="348"/>
  </cols>
  <sheetData>
    <row r="1" spans="2:25" ht="24.95" customHeight="1">
      <c r="B1" s="790" t="s">
        <v>450</v>
      </c>
      <c r="C1" s="790"/>
      <c r="D1" s="790"/>
      <c r="E1" s="790"/>
      <c r="F1" s="790"/>
      <c r="G1" s="790"/>
      <c r="H1" s="790"/>
      <c r="I1" s="790"/>
      <c r="J1" s="790"/>
      <c r="K1" s="790"/>
      <c r="L1" s="790"/>
      <c r="M1" s="790"/>
      <c r="N1" s="790"/>
      <c r="O1" s="790"/>
      <c r="P1" s="790"/>
      <c r="Q1" s="790"/>
      <c r="R1" s="790"/>
      <c r="S1" s="790"/>
      <c r="T1" s="790"/>
      <c r="U1" s="790"/>
    </row>
    <row r="2" spans="2:25" ht="24.95" customHeight="1">
      <c r="B2" s="791" t="s">
        <v>451</v>
      </c>
      <c r="C2" s="791"/>
      <c r="D2" s="791"/>
      <c r="E2" s="791"/>
      <c r="F2" s="791"/>
      <c r="G2" s="791"/>
      <c r="H2" s="791"/>
      <c r="I2" s="791"/>
      <c r="J2" s="791"/>
      <c r="K2" s="791"/>
      <c r="L2" s="791"/>
      <c r="M2" s="791"/>
      <c r="N2" s="791"/>
      <c r="O2" s="791"/>
      <c r="P2" s="791"/>
      <c r="Q2" s="791"/>
      <c r="R2" s="791"/>
      <c r="S2" s="791"/>
      <c r="T2" s="791"/>
      <c r="U2" s="791"/>
      <c r="Y2" s="349" t="s">
        <v>441</v>
      </c>
    </row>
    <row r="3" spans="2:25" ht="24.95" customHeight="1">
      <c r="B3" s="349"/>
      <c r="C3" s="349"/>
      <c r="D3" s="349"/>
      <c r="E3" s="349"/>
      <c r="F3" s="349"/>
      <c r="G3" s="349"/>
      <c r="H3" s="349"/>
      <c r="I3" s="349"/>
      <c r="J3" s="349"/>
      <c r="K3" s="350" t="s">
        <v>452</v>
      </c>
      <c r="L3" s="792"/>
      <c r="M3" s="792"/>
      <c r="N3" s="792"/>
      <c r="O3" s="792"/>
      <c r="P3" s="792"/>
      <c r="Q3" s="792"/>
      <c r="R3" s="792"/>
      <c r="S3" s="792"/>
      <c r="T3" s="792"/>
      <c r="U3" s="349" t="s">
        <v>453</v>
      </c>
      <c r="Y3" s="349" t="s">
        <v>442</v>
      </c>
    </row>
    <row r="4" spans="2:25" ht="24.95" customHeight="1">
      <c r="B4" s="349"/>
      <c r="C4" s="349"/>
      <c r="D4" s="349"/>
      <c r="E4" s="349"/>
      <c r="F4" s="349"/>
      <c r="G4" s="349"/>
      <c r="H4" s="349"/>
      <c r="I4" s="349"/>
      <c r="J4" s="349"/>
      <c r="K4" s="350" t="s">
        <v>454</v>
      </c>
      <c r="L4" s="792"/>
      <c r="M4" s="792"/>
      <c r="N4" s="792"/>
      <c r="O4" s="792"/>
      <c r="P4" s="792"/>
      <c r="Q4" s="792"/>
      <c r="R4" s="792"/>
      <c r="S4" s="792"/>
      <c r="T4" s="792"/>
      <c r="U4" s="349" t="s">
        <v>453</v>
      </c>
      <c r="Y4" s="349" t="s">
        <v>443</v>
      </c>
    </row>
    <row r="5" spans="2:25" ht="24.95" customHeight="1">
      <c r="B5" s="349"/>
      <c r="C5" s="349"/>
      <c r="D5" s="349"/>
      <c r="E5" s="349"/>
      <c r="F5" s="349"/>
      <c r="G5" s="349"/>
      <c r="H5" s="349"/>
      <c r="I5" s="349"/>
      <c r="J5" s="349"/>
      <c r="K5" s="349"/>
      <c r="L5" s="349"/>
      <c r="M5" s="349"/>
      <c r="N5" s="349"/>
      <c r="O5" s="349"/>
      <c r="P5" s="349"/>
      <c r="Q5" s="349"/>
      <c r="R5" s="349"/>
      <c r="S5" s="349"/>
      <c r="T5" s="349"/>
      <c r="U5" s="349"/>
      <c r="Y5" s="349" t="s">
        <v>444</v>
      </c>
    </row>
    <row r="6" spans="2:25" ht="24.95" customHeight="1">
      <c r="B6" s="793" t="s">
        <v>455</v>
      </c>
      <c r="C6" s="794"/>
      <c r="D6" s="795" t="s">
        <v>456</v>
      </c>
      <c r="E6" s="796"/>
      <c r="F6" s="796"/>
      <c r="G6" s="796"/>
      <c r="H6" s="796"/>
      <c r="I6" s="797"/>
      <c r="J6" s="795" t="s">
        <v>457</v>
      </c>
      <c r="K6" s="796"/>
      <c r="L6" s="796"/>
      <c r="M6" s="796"/>
      <c r="N6" s="796"/>
      <c r="O6" s="796"/>
      <c r="P6" s="796"/>
      <c r="Q6" s="796"/>
      <c r="R6" s="796"/>
      <c r="S6" s="796"/>
      <c r="T6" s="796"/>
      <c r="U6" s="797"/>
      <c r="Y6" s="349" t="s">
        <v>445</v>
      </c>
    </row>
    <row r="7" spans="2:25" s="349" customFormat="1" ht="24.95" customHeight="1">
      <c r="B7" s="785"/>
      <c r="C7" s="786"/>
      <c r="D7" s="787" t="s">
        <v>458</v>
      </c>
      <c r="E7" s="788"/>
      <c r="F7" s="788"/>
      <c r="G7" s="788"/>
      <c r="H7" s="788"/>
      <c r="I7" s="789"/>
      <c r="J7" s="787"/>
      <c r="K7" s="788"/>
      <c r="L7" s="788"/>
      <c r="M7" s="788"/>
      <c r="N7" s="788"/>
      <c r="O7" s="788"/>
      <c r="P7" s="788"/>
      <c r="Q7" s="788"/>
      <c r="R7" s="788"/>
      <c r="S7" s="788"/>
      <c r="T7" s="788"/>
      <c r="U7" s="789"/>
      <c r="Y7" s="349" t="s">
        <v>446</v>
      </c>
    </row>
    <row r="8" spans="2:25" s="349" customFormat="1" ht="24.95" customHeight="1">
      <c r="B8" s="785"/>
      <c r="C8" s="786"/>
      <c r="D8" s="787"/>
      <c r="E8" s="788"/>
      <c r="F8" s="788"/>
      <c r="G8" s="788"/>
      <c r="H8" s="788"/>
      <c r="I8" s="789"/>
      <c r="J8" s="787"/>
      <c r="K8" s="788"/>
      <c r="L8" s="788"/>
      <c r="M8" s="788"/>
      <c r="N8" s="788"/>
      <c r="O8" s="788"/>
      <c r="P8" s="788"/>
      <c r="Q8" s="788"/>
      <c r="R8" s="788"/>
      <c r="S8" s="788"/>
      <c r="T8" s="788"/>
      <c r="U8" s="789"/>
      <c r="Y8" s="349" t="s">
        <v>447</v>
      </c>
    </row>
    <row r="9" spans="2:25" s="349" customFormat="1" ht="24.95" customHeight="1">
      <c r="B9" s="785"/>
      <c r="C9" s="786"/>
      <c r="D9" s="787"/>
      <c r="E9" s="788"/>
      <c r="F9" s="788"/>
      <c r="G9" s="788"/>
      <c r="H9" s="788"/>
      <c r="I9" s="789"/>
      <c r="J9" s="787"/>
      <c r="K9" s="788"/>
      <c r="L9" s="788"/>
      <c r="M9" s="788"/>
      <c r="N9" s="788"/>
      <c r="O9" s="788"/>
      <c r="P9" s="788"/>
      <c r="Q9" s="788"/>
      <c r="R9" s="788"/>
      <c r="S9" s="788"/>
      <c r="T9" s="788"/>
      <c r="U9" s="789"/>
      <c r="Y9" s="349" t="s">
        <v>448</v>
      </c>
    </row>
    <row r="10" spans="2:25" s="349" customFormat="1" ht="24.95" customHeight="1">
      <c r="B10" s="785"/>
      <c r="C10" s="786"/>
      <c r="D10" s="787"/>
      <c r="E10" s="788"/>
      <c r="F10" s="788"/>
      <c r="G10" s="788"/>
      <c r="H10" s="788"/>
      <c r="I10" s="789"/>
      <c r="J10" s="787"/>
      <c r="K10" s="788"/>
      <c r="L10" s="788"/>
      <c r="M10" s="788"/>
      <c r="N10" s="788"/>
      <c r="O10" s="788"/>
      <c r="P10" s="788"/>
      <c r="Q10" s="788"/>
      <c r="R10" s="788"/>
      <c r="S10" s="788"/>
      <c r="T10" s="788"/>
      <c r="U10" s="789"/>
    </row>
    <row r="11" spans="2:25" s="349" customFormat="1" ht="24.95" customHeight="1">
      <c r="B11" s="785"/>
      <c r="C11" s="786"/>
      <c r="D11" s="787"/>
      <c r="E11" s="788"/>
      <c r="F11" s="788"/>
      <c r="G11" s="788"/>
      <c r="H11" s="788"/>
      <c r="I11" s="789"/>
      <c r="J11" s="787"/>
      <c r="K11" s="788"/>
      <c r="L11" s="788"/>
      <c r="M11" s="788"/>
      <c r="N11" s="788"/>
      <c r="O11" s="788"/>
      <c r="P11" s="788"/>
      <c r="Q11" s="788"/>
      <c r="R11" s="788"/>
      <c r="S11" s="788"/>
      <c r="T11" s="788"/>
      <c r="U11" s="789"/>
    </row>
    <row r="12" spans="2:25" s="349" customFormat="1" ht="24.95" customHeight="1">
      <c r="B12" s="785"/>
      <c r="C12" s="786"/>
      <c r="D12" s="787"/>
      <c r="E12" s="788"/>
      <c r="F12" s="788"/>
      <c r="G12" s="788"/>
      <c r="H12" s="788"/>
      <c r="I12" s="789"/>
      <c r="J12" s="787"/>
      <c r="K12" s="788"/>
      <c r="L12" s="788"/>
      <c r="M12" s="788"/>
      <c r="N12" s="788"/>
      <c r="O12" s="788"/>
      <c r="P12" s="788"/>
      <c r="Q12" s="788"/>
      <c r="R12" s="788"/>
      <c r="S12" s="788"/>
      <c r="T12" s="788"/>
      <c r="U12" s="789"/>
    </row>
    <row r="13" spans="2:25" s="349" customFormat="1" ht="24.95" customHeight="1">
      <c r="B13" s="785"/>
      <c r="C13" s="786"/>
      <c r="D13" s="787"/>
      <c r="E13" s="788"/>
      <c r="F13" s="788"/>
      <c r="G13" s="788"/>
      <c r="H13" s="788"/>
      <c r="I13" s="789"/>
      <c r="J13" s="787"/>
      <c r="K13" s="788"/>
      <c r="L13" s="788"/>
      <c r="M13" s="788"/>
      <c r="N13" s="788"/>
      <c r="O13" s="788"/>
      <c r="P13" s="788"/>
      <c r="Q13" s="788"/>
      <c r="R13" s="788"/>
      <c r="S13" s="788"/>
      <c r="T13" s="788"/>
      <c r="U13" s="789"/>
    </row>
    <row r="14" spans="2:25" s="349" customFormat="1" ht="24.95" customHeight="1">
      <c r="B14" s="785"/>
      <c r="C14" s="786"/>
      <c r="D14" s="787"/>
      <c r="E14" s="788"/>
      <c r="F14" s="788"/>
      <c r="G14" s="788"/>
      <c r="H14" s="788"/>
      <c r="I14" s="789"/>
      <c r="J14" s="787"/>
      <c r="K14" s="788"/>
      <c r="L14" s="788"/>
      <c r="M14" s="788"/>
      <c r="N14" s="788"/>
      <c r="O14" s="788"/>
      <c r="P14" s="788"/>
      <c r="Q14" s="788"/>
      <c r="R14" s="788"/>
      <c r="S14" s="788"/>
      <c r="T14" s="788"/>
      <c r="U14" s="789"/>
    </row>
    <row r="15" spans="2:25" s="349" customFormat="1" ht="24.95" customHeight="1">
      <c r="B15" s="785"/>
      <c r="C15" s="786"/>
      <c r="D15" s="787"/>
      <c r="E15" s="788"/>
      <c r="F15" s="788"/>
      <c r="G15" s="788"/>
      <c r="H15" s="788"/>
      <c r="I15" s="789"/>
      <c r="J15" s="787"/>
      <c r="K15" s="788"/>
      <c r="L15" s="788"/>
      <c r="M15" s="788"/>
      <c r="N15" s="788"/>
      <c r="O15" s="788"/>
      <c r="P15" s="788"/>
      <c r="Q15" s="788"/>
      <c r="R15" s="788"/>
      <c r="S15" s="788"/>
      <c r="T15" s="788"/>
      <c r="U15" s="789"/>
    </row>
    <row r="16" spans="2:25" s="349" customFormat="1" ht="24.95" customHeight="1">
      <c r="B16" s="785"/>
      <c r="C16" s="786"/>
      <c r="D16" s="787"/>
      <c r="E16" s="788"/>
      <c r="F16" s="788"/>
      <c r="G16" s="788"/>
      <c r="H16" s="788"/>
      <c r="I16" s="789"/>
      <c r="J16" s="787"/>
      <c r="K16" s="788"/>
      <c r="L16" s="788"/>
      <c r="M16" s="788"/>
      <c r="N16" s="788"/>
      <c r="O16" s="788"/>
      <c r="P16" s="788"/>
      <c r="Q16" s="788"/>
      <c r="R16" s="788"/>
      <c r="S16" s="788"/>
      <c r="T16" s="788"/>
      <c r="U16" s="789"/>
    </row>
    <row r="17" spans="2:21" s="349" customFormat="1" ht="24.95" customHeight="1">
      <c r="B17" s="785"/>
      <c r="C17" s="786"/>
      <c r="D17" s="787"/>
      <c r="E17" s="788"/>
      <c r="F17" s="788"/>
      <c r="G17" s="788"/>
      <c r="H17" s="788"/>
      <c r="I17" s="789"/>
      <c r="J17" s="787"/>
      <c r="K17" s="788"/>
      <c r="L17" s="788"/>
      <c r="M17" s="788"/>
      <c r="N17" s="788"/>
      <c r="O17" s="788"/>
      <c r="P17" s="788"/>
      <c r="Q17" s="788"/>
      <c r="R17" s="788"/>
      <c r="S17" s="788"/>
      <c r="T17" s="788"/>
      <c r="U17" s="789"/>
    </row>
    <row r="18" spans="2:21" s="349" customFormat="1" ht="24.95" customHeight="1">
      <c r="B18" s="785"/>
      <c r="C18" s="786"/>
      <c r="D18" s="787"/>
      <c r="E18" s="788"/>
      <c r="F18" s="788"/>
      <c r="G18" s="788"/>
      <c r="H18" s="788"/>
      <c r="I18" s="789"/>
      <c r="J18" s="787"/>
      <c r="K18" s="788"/>
      <c r="L18" s="788"/>
      <c r="M18" s="788"/>
      <c r="N18" s="788"/>
      <c r="O18" s="788"/>
      <c r="P18" s="788"/>
      <c r="Q18" s="788"/>
      <c r="R18" s="788"/>
      <c r="S18" s="788"/>
      <c r="T18" s="788"/>
      <c r="U18" s="789"/>
    </row>
    <row r="19" spans="2:21" ht="24.95" customHeight="1">
      <c r="B19" s="349"/>
      <c r="C19" s="349"/>
      <c r="D19" s="349"/>
      <c r="E19" s="349"/>
      <c r="F19" s="349"/>
      <c r="G19" s="349"/>
      <c r="H19" s="349"/>
      <c r="I19" s="349"/>
      <c r="J19" s="349"/>
      <c r="K19" s="349"/>
      <c r="L19" s="349"/>
      <c r="M19" s="349"/>
      <c r="N19" s="349"/>
      <c r="O19" s="349"/>
      <c r="P19" s="349"/>
      <c r="Q19" s="349"/>
      <c r="R19" s="349"/>
      <c r="S19" s="349"/>
      <c r="T19" s="349"/>
      <c r="U19" s="349"/>
    </row>
    <row r="20" spans="2:21" ht="60.75" customHeight="1">
      <c r="B20" s="783" t="s">
        <v>459</v>
      </c>
      <c r="C20" s="783"/>
      <c r="D20" s="784" t="s">
        <v>460</v>
      </c>
      <c r="E20" s="784"/>
      <c r="F20" s="784"/>
      <c r="G20" s="784"/>
      <c r="H20" s="784"/>
      <c r="I20" s="784"/>
      <c r="J20" s="784"/>
      <c r="K20" s="784"/>
      <c r="L20" s="784"/>
      <c r="M20" s="784"/>
      <c r="N20" s="784"/>
      <c r="O20" s="784"/>
      <c r="P20" s="784"/>
      <c r="Q20" s="784"/>
      <c r="R20" s="784"/>
      <c r="S20" s="784"/>
      <c r="T20" s="784"/>
      <c r="U20" s="784"/>
    </row>
    <row r="21" spans="2:21" ht="57.75" customHeight="1">
      <c r="B21" s="351"/>
      <c r="C21" s="351"/>
      <c r="D21" s="784"/>
      <c r="E21" s="784"/>
      <c r="F21" s="784"/>
      <c r="G21" s="784"/>
      <c r="H21" s="784"/>
      <c r="I21" s="784"/>
      <c r="J21" s="784"/>
      <c r="K21" s="784"/>
      <c r="L21" s="784"/>
      <c r="M21" s="784"/>
      <c r="N21" s="784"/>
      <c r="O21" s="784"/>
      <c r="P21" s="784"/>
      <c r="Q21" s="784"/>
      <c r="R21" s="784"/>
      <c r="S21" s="784"/>
      <c r="T21" s="784"/>
      <c r="U21" s="784"/>
    </row>
    <row r="22" spans="2:21" ht="24.95" customHeight="1">
      <c r="D22" s="352"/>
      <c r="E22" s="352"/>
      <c r="F22" s="352"/>
      <c r="G22" s="352"/>
      <c r="H22" s="352"/>
      <c r="I22" s="352"/>
      <c r="J22" s="352"/>
      <c r="K22" s="352"/>
      <c r="L22" s="352"/>
      <c r="M22" s="352"/>
      <c r="N22" s="352"/>
      <c r="O22" s="352"/>
      <c r="P22" s="352"/>
      <c r="Q22" s="352"/>
      <c r="R22" s="352"/>
      <c r="S22" s="352"/>
      <c r="T22" s="352"/>
      <c r="U22" s="352"/>
    </row>
    <row r="23" spans="2:21" ht="24.95" customHeight="1">
      <c r="D23" s="352"/>
      <c r="E23" s="352"/>
      <c r="F23" s="352"/>
      <c r="G23" s="352"/>
      <c r="H23" s="352"/>
      <c r="I23" s="352"/>
      <c r="J23" s="352"/>
      <c r="K23" s="352"/>
      <c r="L23" s="352"/>
      <c r="M23" s="352"/>
      <c r="N23" s="352"/>
      <c r="O23" s="352"/>
      <c r="P23" s="352"/>
      <c r="Q23" s="352"/>
      <c r="R23" s="352"/>
      <c r="S23" s="352"/>
      <c r="T23" s="352"/>
      <c r="U23" s="352"/>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A6" sqref="A6:B6"/>
    </sheetView>
  </sheetViews>
  <sheetFormatPr defaultColWidth="6.625" defaultRowHeight="17.25"/>
  <cols>
    <col min="1" max="1" width="4.75" style="319" customWidth="1"/>
    <col min="2" max="3" width="11.125" style="319" customWidth="1"/>
    <col min="4" max="5" width="9.625" style="319" customWidth="1"/>
    <col min="6" max="6" width="13.375" style="319" customWidth="1"/>
    <col min="7" max="12" width="4" style="319" customWidth="1"/>
    <col min="13" max="16384" width="6.625" style="319"/>
  </cols>
  <sheetData>
    <row r="1" spans="1:12">
      <c r="A1" s="806" t="s">
        <v>385</v>
      </c>
      <c r="B1" s="806"/>
      <c r="C1" s="806"/>
      <c r="D1" s="806"/>
      <c r="E1" s="806"/>
      <c r="F1" s="806"/>
      <c r="G1" s="806"/>
      <c r="H1" s="806"/>
      <c r="I1" s="806"/>
      <c r="J1" s="806"/>
      <c r="K1" s="806"/>
      <c r="L1" s="806"/>
    </row>
    <row r="3" spans="1:12" ht="16.899999999999999" customHeight="1">
      <c r="A3" s="807" t="s">
        <v>386</v>
      </c>
      <c r="B3" s="807"/>
      <c r="C3" s="807"/>
      <c r="D3" s="807"/>
      <c r="E3" s="807"/>
      <c r="F3" s="807"/>
      <c r="G3" s="807"/>
      <c r="H3" s="807"/>
      <c r="I3" s="807"/>
      <c r="J3" s="807"/>
      <c r="K3" s="807"/>
      <c r="L3" s="807"/>
    </row>
    <row r="4" spans="1:12" ht="16.899999999999999" customHeight="1">
      <c r="A4" s="320"/>
      <c r="B4" s="320"/>
      <c r="C4" s="320"/>
      <c r="D4" s="320"/>
      <c r="E4" s="320"/>
      <c r="F4" s="320"/>
      <c r="G4" s="320"/>
      <c r="H4" s="320"/>
      <c r="I4" s="320"/>
      <c r="J4" s="320"/>
      <c r="K4" s="320"/>
      <c r="L4" s="320"/>
    </row>
    <row r="5" spans="1:12" ht="24" customHeight="1">
      <c r="A5" s="321"/>
      <c r="B5" s="321"/>
      <c r="C5" s="321"/>
      <c r="D5" s="321"/>
      <c r="E5" s="321"/>
      <c r="F5" s="321"/>
      <c r="G5" s="322"/>
      <c r="H5" s="323" t="s">
        <v>15</v>
      </c>
      <c r="I5" s="323"/>
      <c r="J5" s="323" t="s">
        <v>387</v>
      </c>
      <c r="K5" s="323"/>
      <c r="L5" s="323" t="s">
        <v>354</v>
      </c>
    </row>
    <row r="6" spans="1:12" ht="16.899999999999999" customHeight="1">
      <c r="A6" s="808" t="s">
        <v>449</v>
      </c>
      <c r="B6" s="808"/>
      <c r="C6" s="322"/>
      <c r="D6" s="321"/>
      <c r="E6" s="321"/>
      <c r="F6" s="321"/>
      <c r="G6" s="321"/>
      <c r="H6" s="321"/>
      <c r="I6" s="321"/>
      <c r="J6" s="321"/>
      <c r="K6" s="321"/>
      <c r="L6" s="321"/>
    </row>
    <row r="7" spans="1:12" ht="16.899999999999999" customHeight="1">
      <c r="A7" s="324"/>
      <c r="B7" s="324"/>
      <c r="C7" s="324"/>
      <c r="D7" s="324"/>
      <c r="E7" s="324"/>
      <c r="F7" s="324"/>
      <c r="G7" s="324"/>
      <c r="H7" s="324"/>
      <c r="I7" s="324"/>
      <c r="J7" s="324"/>
      <c r="K7" s="324"/>
      <c r="L7" s="324"/>
    </row>
    <row r="8" spans="1:12" s="326" customFormat="1" ht="21" customHeight="1">
      <c r="A8" s="809" t="s">
        <v>388</v>
      </c>
      <c r="B8" s="809"/>
      <c r="C8" s="809"/>
      <c r="D8" s="325" t="s">
        <v>389</v>
      </c>
      <c r="E8" s="810"/>
      <c r="F8" s="810"/>
      <c r="G8" s="810"/>
      <c r="H8" s="810"/>
      <c r="I8" s="810"/>
      <c r="J8" s="810"/>
      <c r="K8" s="810"/>
      <c r="L8" s="810"/>
    </row>
    <row r="9" spans="1:12" ht="21" customHeight="1">
      <c r="A9" s="327"/>
      <c r="B9" s="327"/>
      <c r="C9" s="327"/>
      <c r="D9" s="328"/>
      <c r="E9" s="811"/>
      <c r="F9" s="811"/>
      <c r="G9" s="811"/>
      <c r="H9" s="811"/>
      <c r="I9" s="811"/>
      <c r="J9" s="811"/>
      <c r="K9" s="811"/>
      <c r="L9" s="811"/>
    </row>
    <row r="10" spans="1:12" ht="21" customHeight="1">
      <c r="A10" s="327"/>
      <c r="B10" s="327"/>
      <c r="C10" s="327"/>
      <c r="D10" s="802" t="s">
        <v>390</v>
      </c>
      <c r="E10" s="802"/>
      <c r="F10" s="803"/>
      <c r="G10" s="803"/>
      <c r="H10" s="803"/>
      <c r="I10" s="803"/>
      <c r="J10" s="803"/>
      <c r="K10" s="803"/>
      <c r="L10" s="803"/>
    </row>
    <row r="11" spans="1:12" ht="21" customHeight="1">
      <c r="D11" s="805"/>
      <c r="E11" s="805"/>
      <c r="F11" s="804"/>
      <c r="G11" s="804"/>
      <c r="H11" s="804"/>
      <c r="I11" s="804"/>
      <c r="J11" s="804"/>
      <c r="K11" s="804"/>
      <c r="L11" s="804"/>
    </row>
    <row r="12" spans="1:12" ht="27.75" customHeight="1">
      <c r="A12" s="798"/>
      <c r="B12" s="798"/>
      <c r="C12" s="798"/>
      <c r="D12" s="798"/>
      <c r="E12" s="798"/>
      <c r="F12" s="798"/>
      <c r="G12" s="798"/>
      <c r="H12" s="798"/>
      <c r="I12" s="798"/>
      <c r="J12" s="798"/>
      <c r="K12" s="798"/>
      <c r="L12" s="798"/>
    </row>
    <row r="13" spans="1:12" ht="27.75" customHeight="1">
      <c r="A13" s="329"/>
      <c r="B13" s="329"/>
      <c r="C13" s="329"/>
      <c r="D13" s="329"/>
      <c r="E13" s="329"/>
      <c r="F13" s="329"/>
      <c r="G13" s="329"/>
      <c r="H13" s="329"/>
      <c r="I13" s="329"/>
      <c r="J13" s="329"/>
      <c r="K13" s="329"/>
      <c r="L13" s="329"/>
    </row>
    <row r="14" spans="1:12" s="292" customFormat="1" ht="16.899999999999999" customHeight="1">
      <c r="A14" s="330" t="s">
        <v>391</v>
      </c>
      <c r="B14" s="331"/>
      <c r="C14" s="331"/>
      <c r="D14" s="331"/>
      <c r="E14" s="331"/>
      <c r="F14" s="331"/>
      <c r="G14" s="331"/>
      <c r="H14" s="331"/>
      <c r="I14" s="331"/>
      <c r="J14" s="331"/>
      <c r="K14" s="331"/>
      <c r="L14" s="331"/>
    </row>
    <row r="20" spans="1:8" ht="19.5" customHeight="1">
      <c r="A20" s="332"/>
      <c r="B20" s="799" t="s">
        <v>392</v>
      </c>
      <c r="C20" s="800"/>
      <c r="D20" s="800"/>
      <c r="E20" s="800"/>
      <c r="F20" s="800"/>
      <c r="G20" s="800"/>
      <c r="H20" s="801"/>
    </row>
    <row r="21" spans="1:8" ht="19.5" customHeight="1">
      <c r="A21" s="332"/>
      <c r="B21" s="799" t="s">
        <v>393</v>
      </c>
      <c r="C21" s="800"/>
      <c r="D21" s="800"/>
      <c r="E21" s="800"/>
      <c r="F21" s="800"/>
      <c r="G21" s="800"/>
      <c r="H21" s="801"/>
    </row>
    <row r="22" spans="1:8" ht="19.5" customHeight="1">
      <c r="A22" s="332"/>
      <c r="B22" s="799" t="s">
        <v>394</v>
      </c>
      <c r="C22" s="800"/>
      <c r="D22" s="800"/>
      <c r="E22" s="800"/>
      <c r="F22" s="800"/>
      <c r="G22" s="800"/>
      <c r="H22" s="801"/>
    </row>
    <row r="23" spans="1:8" ht="19.5" customHeight="1">
      <c r="A23" s="332"/>
      <c r="B23" s="799" t="s">
        <v>395</v>
      </c>
      <c r="C23" s="800"/>
      <c r="D23" s="800"/>
      <c r="E23" s="800"/>
      <c r="F23" s="800"/>
      <c r="G23" s="800"/>
      <c r="H23" s="801"/>
    </row>
    <row r="24" spans="1:8">
      <c r="A24" s="319" t="s">
        <v>396</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8.75"/>
  <cols>
    <col min="1" max="1" width="0.75" style="333" customWidth="1"/>
    <col min="2" max="2" width="5.875" style="333" customWidth="1"/>
    <col min="3" max="3" width="83.125" style="334" customWidth="1"/>
    <col min="4" max="4" width="0.75" style="333" customWidth="1"/>
    <col min="5" max="10" width="7" style="333"/>
    <col min="11" max="11" width="6.5" style="333" customWidth="1"/>
    <col min="12" max="16384" width="7" style="333"/>
  </cols>
  <sheetData>
    <row r="1" spans="2:3">
      <c r="B1" s="333" t="s">
        <v>397</v>
      </c>
      <c r="C1" s="333"/>
    </row>
    <row r="2" spans="2:3">
      <c r="C2" s="333" t="s">
        <v>398</v>
      </c>
    </row>
    <row r="3" spans="2:3" ht="6" customHeight="1"/>
    <row r="4" spans="2:3">
      <c r="B4" s="335" t="s">
        <v>399</v>
      </c>
      <c r="C4" s="336" t="s">
        <v>400</v>
      </c>
    </row>
    <row r="5" spans="2:3" ht="25.5">
      <c r="B5" s="337" t="s">
        <v>401</v>
      </c>
      <c r="C5" s="338" t="s">
        <v>402</v>
      </c>
    </row>
    <row r="6" spans="2:3" ht="25.5">
      <c r="B6" s="337" t="s">
        <v>403</v>
      </c>
      <c r="C6" s="338" t="s">
        <v>404</v>
      </c>
    </row>
    <row r="7" spans="2:3" ht="25.5">
      <c r="B7" s="337" t="s">
        <v>405</v>
      </c>
      <c r="C7" s="338" t="s">
        <v>406</v>
      </c>
    </row>
    <row r="8" spans="2:3">
      <c r="B8" s="337" t="s">
        <v>407</v>
      </c>
      <c r="C8" s="338" t="s">
        <v>408</v>
      </c>
    </row>
    <row r="9" spans="2:3" ht="25.5">
      <c r="B9" s="337" t="s">
        <v>409</v>
      </c>
      <c r="C9" s="338" t="s">
        <v>410</v>
      </c>
    </row>
    <row r="10" spans="2:3" ht="25.5">
      <c r="B10" s="337" t="s">
        <v>411</v>
      </c>
      <c r="C10" s="338" t="s">
        <v>412</v>
      </c>
    </row>
    <row r="11" spans="2:3" ht="38.25">
      <c r="B11" s="337" t="s">
        <v>413</v>
      </c>
      <c r="C11" s="338" t="s">
        <v>414</v>
      </c>
    </row>
    <row r="12" spans="2:3" ht="140.25">
      <c r="B12" s="337" t="s">
        <v>415</v>
      </c>
      <c r="C12" s="338" t="s">
        <v>416</v>
      </c>
    </row>
    <row r="13" spans="2:3" ht="140.25">
      <c r="B13" s="337" t="s">
        <v>417</v>
      </c>
      <c r="C13" s="338" t="s">
        <v>418</v>
      </c>
    </row>
    <row r="14" spans="2:3" ht="76.5">
      <c r="B14" s="337" t="s">
        <v>419</v>
      </c>
      <c r="C14" s="338" t="s">
        <v>420</v>
      </c>
    </row>
    <row r="15" spans="2:3" ht="51">
      <c r="B15" s="337" t="s">
        <v>421</v>
      </c>
      <c r="C15" s="338" t="s">
        <v>422</v>
      </c>
    </row>
    <row r="16" spans="2:3" ht="76.5">
      <c r="B16" s="337" t="s">
        <v>423</v>
      </c>
      <c r="C16" s="338" t="s">
        <v>424</v>
      </c>
    </row>
    <row r="17" spans="2:3">
      <c r="B17" s="337" t="s">
        <v>425</v>
      </c>
      <c r="C17" s="338" t="s">
        <v>426</v>
      </c>
    </row>
    <row r="18" spans="2:3" ht="38.25">
      <c r="B18" s="337" t="s">
        <v>427</v>
      </c>
      <c r="C18" s="338" t="s">
        <v>428</v>
      </c>
    </row>
    <row r="19" spans="2:3" ht="38.25">
      <c r="B19" s="337" t="s">
        <v>429</v>
      </c>
      <c r="C19" s="338" t="s">
        <v>430</v>
      </c>
    </row>
    <row r="20" spans="2:3" ht="38.25">
      <c r="B20" s="337" t="s">
        <v>431</v>
      </c>
      <c r="C20" s="339" t="s">
        <v>432</v>
      </c>
    </row>
    <row r="21" spans="2:3" ht="38.25">
      <c r="B21" s="340" t="s">
        <v>433</v>
      </c>
      <c r="C21" s="341" t="s">
        <v>434</v>
      </c>
    </row>
    <row r="22" spans="2:3">
      <c r="B22" s="342"/>
    </row>
  </sheetData>
  <phoneticPr fontId="3"/>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別紙様式第二号（四）</vt:lpstr>
      <vt:lpstr>付表第二号（一）</vt:lpstr>
      <vt:lpstr>（参考）付表第二号（一）</vt:lpstr>
      <vt:lpstr>勤務形態一覧</vt:lpstr>
      <vt:lpstr>【記載例】勤務形態</vt:lpstr>
      <vt:lpstr>シフト記号表</vt:lpstr>
      <vt:lpstr>【記載例】シフト記号表（勤務時間帯）</vt:lpstr>
      <vt:lpstr>記入方法</vt:lpstr>
      <vt:lpstr>プルダウン・リスト</vt:lpstr>
      <vt:lpstr>参考様式１</vt:lpstr>
      <vt:lpstr>標準様式３</vt:lpstr>
      <vt:lpstr>平面図【記入例】</vt:lpstr>
      <vt:lpstr>標準様式４</vt:lpstr>
      <vt:lpstr>標準様式６</vt:lpstr>
      <vt:lpstr>別紙① </vt:lpstr>
      <vt:lpstr>シフト記号表!【記載例】シフト記号</vt:lpstr>
      <vt:lpstr>シフト記号表!【記載例】シフト記号表</vt:lpstr>
      <vt:lpstr>【記載例】シフト記号表</vt:lpstr>
      <vt:lpstr>'【記載例】シフト記号表（勤務時間帯）'!Print_Area</vt:lpstr>
      <vt:lpstr>【記載例】勤務形態!Print_Area</vt:lpstr>
      <vt:lpstr>シフト記号表!Print_Area</vt:lpstr>
      <vt:lpstr>記入方法!Print_Area</vt:lpstr>
      <vt:lpstr>勤務形態一覧!Print_Area</vt:lpstr>
      <vt:lpstr>参考様式１!Print_Area</vt:lpstr>
      <vt:lpstr>標準様式４!Print_Area</vt:lpstr>
      <vt:lpstr>標準様式６!Print_Area</vt:lpstr>
      <vt:lpstr>'付表第二号（一）'!Print_Area</vt:lpstr>
      <vt:lpstr>'別紙① '!Print_Area</vt:lpstr>
      <vt:lpstr>'別紙様式第二号（四）'!Print_Area</vt:lpstr>
      <vt:lpstr>【記載例】勤務形態!Print_Titles</vt:lpstr>
      <vt:lpstr>勤務形態一覧!Print_Titles</vt:lpstr>
      <vt:lpstr>オペレーター</vt:lpstr>
      <vt:lpstr>計画作成責任者</vt:lpstr>
      <vt:lpstr>言語聴覚士</vt:lpstr>
      <vt:lpstr>作業療法士</vt:lpstr>
      <vt:lpstr>訪問介護員</vt:lpstr>
      <vt:lpstr>理学療法士</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2024-03-29T07:21:24Z</cp:lastPrinted>
  <dcterms:created xsi:type="dcterms:W3CDTF">2024-03-21T00:20:16Z</dcterms:created>
  <dcterms:modified xsi:type="dcterms:W3CDTF">2024-03-29T07:22:21Z</dcterms:modified>
</cp:coreProperties>
</file>